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tables/table147.xml" ContentType="application/vnd.openxmlformats-officedocument.spreadsheetml.table+xml"/>
  <Override PartName="/xl/tables/table148.xml" ContentType="application/vnd.openxmlformats-officedocument.spreadsheetml.table+xml"/>
  <Override PartName="/xl/tables/table149.xml" ContentType="application/vnd.openxmlformats-officedocument.spreadsheetml.table+xml"/>
  <Override PartName="/xl/tables/table150.xml" ContentType="application/vnd.openxmlformats-officedocument.spreadsheetml.table+xml"/>
  <Override PartName="/xl/tables/table151.xml" ContentType="application/vnd.openxmlformats-officedocument.spreadsheetml.table+xml"/>
  <Override PartName="/xl/tables/table152.xml" ContentType="application/vnd.openxmlformats-officedocument.spreadsheetml.table+xml"/>
  <Override PartName="/xl/tables/table153.xml" ContentType="application/vnd.openxmlformats-officedocument.spreadsheetml.table+xml"/>
  <Override PartName="/xl/tables/table154.xml" ContentType="application/vnd.openxmlformats-officedocument.spreadsheetml.table+xml"/>
  <Override PartName="/xl/tables/table155.xml" ContentType="application/vnd.openxmlformats-officedocument.spreadsheetml.table+xml"/>
  <Override PartName="/xl/tables/table156.xml" ContentType="application/vnd.openxmlformats-officedocument.spreadsheetml.table+xml"/>
  <Override PartName="/xl/tables/table157.xml" ContentType="application/vnd.openxmlformats-officedocument.spreadsheetml.table+xml"/>
  <Override PartName="/xl/tables/table158.xml" ContentType="application/vnd.openxmlformats-officedocument.spreadsheetml.table+xml"/>
  <Override PartName="/xl/tables/table159.xml" ContentType="application/vnd.openxmlformats-officedocument.spreadsheetml.table+xml"/>
  <Override PartName="/xl/tables/table160.xml" ContentType="application/vnd.openxmlformats-officedocument.spreadsheetml.table+xml"/>
  <Override PartName="/xl/tables/table161.xml" ContentType="application/vnd.openxmlformats-officedocument.spreadsheetml.table+xml"/>
  <Override PartName="/xl/tables/table162.xml" ContentType="application/vnd.openxmlformats-officedocument.spreadsheetml.table+xml"/>
  <Override PartName="/xl/tables/table163.xml" ContentType="application/vnd.openxmlformats-officedocument.spreadsheetml.table+xml"/>
  <Override PartName="/xl/tables/table164.xml" ContentType="application/vnd.openxmlformats-officedocument.spreadsheetml.table+xml"/>
  <Override PartName="/xl/tables/table165.xml" ContentType="application/vnd.openxmlformats-officedocument.spreadsheetml.table+xml"/>
  <Override PartName="/xl/tables/table166.xml" ContentType="application/vnd.openxmlformats-officedocument.spreadsheetml.table+xml"/>
  <Override PartName="/xl/tables/table167.xml" ContentType="application/vnd.openxmlformats-officedocument.spreadsheetml.table+xml"/>
  <Override PartName="/xl/tables/table168.xml" ContentType="application/vnd.openxmlformats-officedocument.spreadsheetml.table+xml"/>
  <Override PartName="/xl/tables/table169.xml" ContentType="application/vnd.openxmlformats-officedocument.spreadsheetml.table+xml"/>
  <Override PartName="/xl/tables/table170.xml" ContentType="application/vnd.openxmlformats-officedocument.spreadsheetml.table+xml"/>
  <Override PartName="/xl/tables/table171.xml" ContentType="application/vnd.openxmlformats-officedocument.spreadsheetml.table+xml"/>
  <Override PartName="/xl/tables/table172.xml" ContentType="application/vnd.openxmlformats-officedocument.spreadsheetml.table+xml"/>
  <Override PartName="/xl/tables/table173.xml" ContentType="application/vnd.openxmlformats-officedocument.spreadsheetml.table+xml"/>
  <Override PartName="/xl/tables/table174.xml" ContentType="application/vnd.openxmlformats-officedocument.spreadsheetml.table+xml"/>
  <Override PartName="/xl/tables/table175.xml" ContentType="application/vnd.openxmlformats-officedocument.spreadsheetml.table+xml"/>
  <Override PartName="/xl/tables/table176.xml" ContentType="application/vnd.openxmlformats-officedocument.spreadsheetml.table+xml"/>
  <Override PartName="/xl/tables/table177.xml" ContentType="application/vnd.openxmlformats-officedocument.spreadsheetml.table+xml"/>
  <Override PartName="/xl/tables/table178.xml" ContentType="application/vnd.openxmlformats-officedocument.spreadsheetml.table+xml"/>
  <Override PartName="/xl/tables/table179.xml" ContentType="application/vnd.openxmlformats-officedocument.spreadsheetml.table+xml"/>
  <Override PartName="/xl/tables/table180.xml" ContentType="application/vnd.openxmlformats-officedocument.spreadsheetml.table+xml"/>
  <Override PartName="/xl/tables/table181.xml" ContentType="application/vnd.openxmlformats-officedocument.spreadsheetml.table+xml"/>
  <Override PartName="/xl/tables/table182.xml" ContentType="application/vnd.openxmlformats-officedocument.spreadsheetml.table+xml"/>
  <Override PartName="/xl/tables/table183.xml" ContentType="application/vnd.openxmlformats-officedocument.spreadsheetml.table+xml"/>
  <Override PartName="/xl/drawings/drawing2.xml" ContentType="application/vnd.openxmlformats-officedocument.drawing+xml"/>
  <Override PartName="/xl/tables/table184.xml" ContentType="application/vnd.openxmlformats-officedocument.spreadsheetml.table+xml"/>
  <Override PartName="/xl/tables/table185.xml" ContentType="application/vnd.openxmlformats-officedocument.spreadsheetml.table+xml"/>
  <Override PartName="/xl/drawings/drawing3.xml" ContentType="application/vnd.openxmlformats-officedocument.drawing+xml"/>
  <Override PartName="/xl/tables/table186.xml" ContentType="application/vnd.openxmlformats-officedocument.spreadsheetml.table+xml"/>
  <Override PartName="/xl/tables/table187.xml" ContentType="application/vnd.openxmlformats-officedocument.spreadsheetml.table+xml"/>
  <Override PartName="/xl/tables/table188.xml" ContentType="application/vnd.openxmlformats-officedocument.spreadsheetml.table+xml"/>
  <Override PartName="/xl/tables/table189.xml" ContentType="application/vnd.openxmlformats-officedocument.spreadsheetml.table+xml"/>
  <Override PartName="/xl/tables/table190.xml" ContentType="application/vnd.openxmlformats-officedocument.spreadsheetml.table+xml"/>
  <Override PartName="/xl/tables/table191.xml" ContentType="application/vnd.openxmlformats-officedocument.spreadsheetml.table+xml"/>
  <Override PartName="/xl/tables/table192.xml" ContentType="application/vnd.openxmlformats-officedocument.spreadsheetml.table+xml"/>
  <Override PartName="/xl/tables/table193.xml" ContentType="application/vnd.openxmlformats-officedocument.spreadsheetml.table+xml"/>
  <Override PartName="/xl/tables/table194.xml" ContentType="application/vnd.openxmlformats-officedocument.spreadsheetml.table+xml"/>
  <Override PartName="/xl/tables/table195.xml" ContentType="application/vnd.openxmlformats-officedocument.spreadsheetml.table+xml"/>
  <Override PartName="/xl/tables/table196.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ccgovtnz-my.sharepoint.com/personal/binaya_sharma_ccc_govt_nz/Documents/Documents/"/>
    </mc:Choice>
  </mc:AlternateContent>
  <xr:revisionPtr revIDLastSave="142" documentId="13_ncr:1_{7FC9B78B-3194-4287-B421-21D4FA44918A}" xr6:coauthVersionLast="47" xr6:coauthVersionMax="47" xr10:uidLastSave="{8DB4726A-FA8D-4AD8-BD23-05AB94994F3D}"/>
  <bookViews>
    <workbookView xWindow="-120" yWindow="-120" windowWidth="29040" windowHeight="15720" tabRatio="885" firstSheet="13" activeTab="23" xr2:uid="{00000000-000D-0000-FFFF-FFFF00000000}"/>
  </bookViews>
  <sheets>
    <sheet name="Notes" sheetId="12" r:id="rId1"/>
    <sheet name="ROAD NAMES" sheetId="84" r:id="rId2"/>
    <sheet name="lookups" sheetId="36" r:id="rId3"/>
    <sheet name="lookups_2" sheetId="66" r:id="rId4"/>
    <sheet name="Surfacing Layer" sheetId="67" r:id="rId5"/>
    <sheet name="Pavement Layer" sheetId="63" r:id="rId6"/>
    <sheet name="Subgrade Layer" sheetId="71" r:id="rId7"/>
    <sheet name="Stopping Place" sheetId="72" r:id="rId8"/>
    <sheet name="Road Hump" sheetId="74" r:id="rId9"/>
    <sheet name="Traffic Island" sheetId="78" r:id="rId10"/>
    <sheet name="Weigh Site" sheetId="83" r:id="rId11"/>
    <sheet name="Bridge" sheetId="85" r:id="rId12"/>
    <sheet name="Sign" sheetId="60" r:id="rId13"/>
    <sheet name="Electronic Sign" sheetId="50" r:id="rId14"/>
    <sheet name="Marking" sheetId="58" r:id="rId15"/>
    <sheet name="Pole Structure" sheetId="52" r:id="rId16"/>
    <sheet name="Outreach" sheetId="75" r:id="rId17"/>
    <sheet name="Gantry" sheetId="61" r:id="rId18"/>
    <sheet name="Traffic Signal" sheetId="79" r:id="rId19"/>
    <sheet name="Traffic Signal Aspect" sheetId="80" r:id="rId20"/>
    <sheet name="Traffic Signal Target Board" sheetId="81" r:id="rId21"/>
    <sheet name="Luminaire" sheetId="82" r:id="rId22"/>
    <sheet name="Pipe" sheetId="53" r:id="rId23"/>
    <sheet name="Channel" sheetId="44" r:id="rId24"/>
    <sheet name="Chamber" sheetId="46" r:id="rId25"/>
    <sheet name="Headwall" sheetId="51" r:id="rId26"/>
    <sheet name="Water Area" sheetId="55" r:id="rId27"/>
    <sheet name="Valve" sheetId="56" r:id="rId28"/>
    <sheet name="Water Structure" sheetId="47" r:id="rId29"/>
    <sheet name="Barrier" sheetId="39" r:id="rId30"/>
    <sheet name="Motorcycle Attachment" sheetId="40" r:id="rId31"/>
    <sheet name="Barrier Terminal" sheetId="41" r:id="rId32"/>
    <sheet name="Crash Cushion" sheetId="48" r:id="rId33"/>
    <sheet name="Pathway" sheetId="76" r:id="rId34"/>
    <sheet name="Kerb Crossing" sheetId="77" r:id="rId35"/>
    <sheet name="Retaining Wall" sheetId="62" r:id="rId36"/>
    <sheet name="temp1" sheetId="38" state="hidden" r:id="rId37"/>
  </sheets>
  <definedNames>
    <definedName name="_xlnm._FilterDatabase" localSheetId="3" hidden="1">lookups_2!$B$1:$C$64</definedName>
    <definedName name="_xlnm._FilterDatabase" localSheetId="36" hidden="1">temp1!$I$2:$N$151</definedName>
    <definedName name="Notes">Notes!$A$2</definedName>
    <definedName name="NOTES.">Notes!$M$20</definedName>
    <definedName name="nrAccessMethod" localSheetId="11">access_method[Access Method]</definedName>
    <definedName name="nrAccessMethod">access_method[Access Method]</definedName>
    <definedName name="nrAction" localSheetId="11">actions[Action]</definedName>
    <definedName name="nrAction">actions[Action]</definedName>
    <definedName name="nrAdditive" localSheetId="11">additive[Additive]</definedName>
    <definedName name="nrAdditive">additive[Additive]</definedName>
    <definedName name="nrAdhesionAgent" localSheetId="11">adhesion_agent[Adhesion Agent]</definedName>
    <definedName name="nrAdhesionAgent">adhesion_agent[Adhesion Agent]</definedName>
    <definedName name="nrAdjustReason" localSheetId="11">adjust_reason[Adjust Reason]</definedName>
    <definedName name="nrAdjustReason">adjust_reason[Adjust Reason]</definedName>
    <definedName name="nrAspectColour" localSheetId="11">traffic_signal_colour[Traffic Signal Colour]</definedName>
    <definedName name="nrAspectColour">traffic_signal_colour[Traffic Signal Colour]</definedName>
    <definedName name="nrAspectFunction" localSheetId="11">traffic_signal_aspect_function[Traffic Signal Aspect Function]</definedName>
    <definedName name="nrAspectFunction">traffic_signal_aspect_function[Traffic Signal Aspect Function]</definedName>
    <definedName name="nrAspectMask" localSheetId="11">traffic_signal_mask[Traffic Signal Mask]</definedName>
    <definedName name="nrAspectMask">traffic_signal_mask[Traffic Signal Mask]</definedName>
    <definedName name="nrAspectSize" localSheetId="11">traffic_signal_aspect_size[Traffic Signal Aspect Size]</definedName>
    <definedName name="nrAspectSize">traffic_signal_aspect_size[Traffic Signal Aspect Size]</definedName>
    <definedName name="nrAssetOwnerOrganisation" localSheetId="11">asset_owner_organisation[Asset Owner Organisation]</definedName>
    <definedName name="nrAssetOwnerOrganisation">asset_owner_organisation[Asset Owner Organisation]</definedName>
    <definedName name="nrAssetStatus" localSheetId="11">asset_status[Asset Status]</definedName>
    <definedName name="nrAssetStatus">asset_status[Asset Status]</definedName>
    <definedName name="nrBackgroundColour" localSheetId="11">background_colour[Background Colour]</definedName>
    <definedName name="nrBackgroundColour">background_colour[Background Colour]</definedName>
    <definedName name="nrBallastDriverLocation" localSheetId="11">ballast_driver_location[Ballast Driver Location]</definedName>
    <definedName name="nrBallastDriverLocation">ballast_driver_location[Ballast Driver Location]</definedName>
    <definedName name="nrBarrierTerminalType" localSheetId="11">barrier_terminal_type[Barrier Terminal Type]</definedName>
    <definedName name="nrBarrierTerminalType">barrier_terminal_type[Barrier Terminal Type]</definedName>
    <definedName name="nrBarrierType" localSheetId="11">barrier_type[Barrier Type]</definedName>
    <definedName name="nrBarrierType">barrier_type[Barrier Type]</definedName>
    <definedName name="nrBarrierTypeFull" localSheetId="11">barrier_type[]</definedName>
    <definedName name="nrBarrierTypeFull">barrier_type[]</definedName>
    <definedName name="nrBaseConnection" localSheetId="11">base_connection[Base Connection]</definedName>
    <definedName name="nrBaseConnection">base_connection[Base Connection]</definedName>
    <definedName name="nrBaseMaterial" localSheetId="11">base_material[Base Material]</definedName>
    <definedName name="nrBaseMaterial">base_material[Base Material]</definedName>
    <definedName name="nrBeamType">beam_type[Beam Type]</definedName>
    <definedName name="nrBearingType">bearing_type[Bearing Type]</definedName>
    <definedName name="nrBedSubstrate" localSheetId="11">bed_substrate[Bed Substrate]</definedName>
    <definedName name="nrBedSubstrate">bed_substrate[Bed Substrate]</definedName>
    <definedName name="nrCarriedAtopFunction" localSheetId="11">carried_atop_function[Carried Atop Function]</definedName>
    <definedName name="nrCarriedAtopFunction">carried_atop_function[Carried Atop Function]</definedName>
    <definedName name="nrCarriedAtopFunctionFull" localSheetId="11">carried_atop_function[]</definedName>
    <definedName name="nrCarriedAtopFunctionFull">carried_atop_function[]</definedName>
    <definedName name="nrCBRType" localSheetId="11">cbr_type[CBR Type]</definedName>
    <definedName name="nrCBRType">cbr_type[CBR Type]</definedName>
    <definedName name="nrChamberMaterial" localSheetId="11">chamber_material[Chamber Material]</definedName>
    <definedName name="nrChamberMaterial">chamber_material[Chamber Material]</definedName>
    <definedName name="nrChamberType" localSheetId="11">chamber_type[Chamber Type]</definedName>
    <definedName name="nrChamberType">chamber_type[Chamber Type]</definedName>
    <definedName name="nrChannelMaterial" localSheetId="11">panel_material[Panel Material]</definedName>
    <definedName name="nrChannelMaterial">panel_material[Panel Material]</definedName>
    <definedName name="nrChannelType" localSheetId="11">channel_type[Channel Type]</definedName>
    <definedName name="nrChannelType">channel_type[Channel Type]</definedName>
    <definedName name="nrChipGrade" localSheetId="11">chip_size[Chip Size]</definedName>
    <definedName name="nrChipGrade">chip_size[Chip Size]</definedName>
    <definedName name="nrCoatingSystem" localSheetId="11">coating_system[Coating System]</definedName>
    <definedName name="nrCoatingSystem">coating_system[Coating System]</definedName>
    <definedName name="nrCommunicationSystem" localSheetId="11">communication_system[Communication System]</definedName>
    <definedName name="nrCommunicationSystem">communication_system[Communication System]</definedName>
    <definedName name="nrConnectionMode" localSheetId="11">connection_mode[Connection Mode]</definedName>
    <definedName name="nrConnectionMode">connection_mode[Connection Mode]</definedName>
    <definedName name="nrConstructionMethod" localSheetId="11">construction_method[Construction Method]</definedName>
    <definedName name="nrConstructionMethod">construction_method[Construction Method]</definedName>
    <definedName name="nrControlMethod" localSheetId="11">control_method[Control Method]</definedName>
    <definedName name="nrControlMethod">control_method[Control Method]</definedName>
    <definedName name="nrCoverClass" localSheetId="11">cover_class[Cover Class]</definedName>
    <definedName name="nrCoverClass">cover_class[Cover Class]</definedName>
    <definedName name="nrCoverMaterial" localSheetId="11">cover_material[Cover Material]</definedName>
    <definedName name="nrCoverMaterial">cover_material[Cover Material]</definedName>
    <definedName name="nrCoverType" localSheetId="11">cover_type[Cover Type]</definedName>
    <definedName name="nrCoverType">cover_type[Cover Type]</definedName>
    <definedName name="nrCrashCushionType" localSheetId="11">crash_cushion_type[Crash Cushion Type]</definedName>
    <definedName name="nrCrashCushionType">crash_cushion_type[Crash Cushion Type]</definedName>
    <definedName name="nrCrossedFunction">crossed_function[Crossed Function]</definedName>
    <definedName name="nrCulvertAlignment" localSheetId="11">culvert_alignment[Culvert Alignment]</definedName>
    <definedName name="nrCulvertAlignment">culvert_alignment[Culvert Alignment]</definedName>
    <definedName name="nrCulvertSlope" localSheetId="11">culvert_slope[Culvert Slope]</definedName>
    <definedName name="nrCulvertSlope">culvert_slope[Culvert Slope]</definedName>
    <definedName name="nrCurvatureType">curvature_type[Curvature Type]</definedName>
    <definedName name="nrCutter" localSheetId="11">cutter[Cutter]</definedName>
    <definedName name="nrCutter">cutter[Cutter]</definedName>
    <definedName name="nrCVSC" localSheetId="11">cvsc[CVSC]</definedName>
    <definedName name="nrCVSC">cvsc[CVSC]</definedName>
    <definedName name="nrDeckMaterial">deck_material[Deck Material]</definedName>
    <definedName name="nrDeckWearingSurface">deck_wearing_surface[Deck Wearing Surface]</definedName>
    <definedName name="nrDesignLoading" localSheetId="11">design_loading[Design Loading]</definedName>
    <definedName name="nrDesignLoading">design_loading[Design Loading]</definedName>
    <definedName name="nrDisplayType" localSheetId="11">display_type[Display Type]</definedName>
    <definedName name="nrDisplayType">display_type[Display Type]</definedName>
    <definedName name="nrDrainageShape" localSheetId="11">drainage_shape[Drainage Shape]</definedName>
    <definedName name="nrDrainageShape">drainage_shape[Drainage Shape]</definedName>
    <definedName name="nrDrainType" localSheetId="11">drain_type[Drain Type Non-AMDS]</definedName>
    <definedName name="nrDrainType">drain_type[Drain Type Non-AMDS]</definedName>
    <definedName name="nrDurability" localSheetId="11">durability[Durability]</definedName>
    <definedName name="nrDurability">durability[Durability]</definedName>
    <definedName name="nrEdgeMaterial" localSheetId="11">edge_material[Edge Material]</definedName>
    <definedName name="nrEdgeMaterial">edge_material[Edge Material]</definedName>
    <definedName name="nrExpansionJointType">expansion_joint_type[Expansion Joint Type]</definedName>
    <definedName name="nrFacilityType" localSheetId="11">e_sign_facility_type[Electronic Sign Facility Type]</definedName>
    <definedName name="nrFacilityType">e_sign_facility_type[Electronic Sign Facility Type]</definedName>
    <definedName name="nrFoundationType" localSheetId="11">foundation_type[Foundation Type]</definedName>
    <definedName name="nrFoundationType">foundation_type[Foundation Type]</definedName>
    <definedName name="nrFramed" localSheetId="11">framed[Framed (Non-AMDS)]</definedName>
    <definedName name="nrFramed">framed[Framed (Non-AMDS)]</definedName>
    <definedName name="nrFunctionalSystem" localSheetId="11">functional_system[Functional System]</definedName>
    <definedName name="nrFunctionalSystem">functional_system[Functional System]</definedName>
    <definedName name="nrGantryConstructionType" localSheetId="11">gantry_construction_type[Gantry Construction Type]</definedName>
    <definedName name="nrGantryConstructionType">gantry_construction_type[Gantry Construction Type]</definedName>
    <definedName name="nrGantryMaterial" localSheetId="11">gantry_material[Gantry Material]</definedName>
    <definedName name="nrGantryMaterial">gantry_material[Gantry Material]</definedName>
    <definedName name="nrGantryPrimaryFunction" localSheetId="11">gantry_primary_function[Gantry Primary Function]</definedName>
    <definedName name="nrGantryPrimaryFunction">gantry_primary_function[Gantry Primary Function]</definedName>
    <definedName name="nrGantryShape" localSheetId="11">gantry_shape[Gantry Shape]</definedName>
    <definedName name="nrGantryShape">gantry_shape[Gantry Shape]</definedName>
    <definedName name="nrGeotechChannelType" localSheetId="11">geotech_channel_type[Geotech Channel Type]</definedName>
    <definedName name="nrGeotechChannelType">geotech_channel_type[Geotech Channel Type]</definedName>
    <definedName name="nrGrate" localSheetId="11">grate[Grate]</definedName>
    <definedName name="nrGrate">grate[Grate]</definedName>
    <definedName name="nrGroundFixMethod" localSheetId="11">ground_fix_method[Ground Fix Method]</definedName>
    <definedName name="nrGroundFixMethod">ground_fix_method[Ground Fix Method]</definedName>
    <definedName name="nrHeadwallMaterial" localSheetId="11">headwall_material[Headwall Material]</definedName>
    <definedName name="nrHeadwallMaterial">headwall_material[Headwall Material]</definedName>
    <definedName name="nrICPGroup" localSheetId="11">icp_group[ICP Group]</definedName>
    <definedName name="nrICPGroup">icp_group[ICP Group]</definedName>
    <definedName name="nrIndicatingDirection" localSheetId="11">indicating_direction[Indicating Direction (Non-AMDS)]</definedName>
    <definedName name="nrIndicatingDirection">indicating_direction[Indicating Direction (Non-AMDS)]</definedName>
    <definedName name="nrJointType" localSheetId="11">joint_type[Joint Type]</definedName>
    <definedName name="nrJointType">joint_type[Joint Type]</definedName>
    <definedName name="nrKerbCrossingType" localSheetId="11">kerb_crossing_table[Kerb Crossing Type]</definedName>
    <definedName name="nrKerbCrossingType">kerb_crossing_table[Kerb Crossing Type]</definedName>
    <definedName name="nrKnownEstimate" localSheetId="11">known_estimate[Known/Estimate]</definedName>
    <definedName name="nrKnownEstimate">known_estimate[Known/Estimate]</definedName>
    <definedName name="nrLandUse" localSheetId="11">land_use[Land Use]</definedName>
    <definedName name="nrLandUse">land_use[Land Use]</definedName>
    <definedName name="nrLandUseAboveBelowWall" localSheetId="11">land_use_wall[Land Use Above/Below Wall]</definedName>
    <definedName name="nrLandUseAboveBelowWall">land_use_wall[Land Use Above/Below Wall]</definedName>
    <definedName name="nrLaneLocation" localSheetId="11">lane_location[Lane Location]</definedName>
    <definedName name="nrLaneLocation">lane_location[Lane Location]</definedName>
    <definedName name="nrLightSource" localSheetId="11">traffic_signal_light_source[Traffic Signal Light Source]</definedName>
    <definedName name="nrLightSource">traffic_signal_light_source[Traffic Signal Light Source]</definedName>
    <definedName name="nrLightSourceType" localSheetId="11">light_source_type[Light Source Type]</definedName>
    <definedName name="nrLightSourceType">light_source_type[Light Source Type]</definedName>
    <definedName name="nrLitterTrap" localSheetId="11">litter_trap[Litter Trap]</definedName>
    <definedName name="nrLitterTrap">litter_trap[Litter Trap]</definedName>
    <definedName name="nrMaintainedGroundCover" localSheetId="11">maintained_ground_cover[Maintained Ground Cover]</definedName>
    <definedName name="nrMaintainedGroundCover">maintained_ground_cover[Maintained Ground Cover]</definedName>
    <definedName name="nrMarkingColour" localSheetId="11">marking_colour[Marking Colour]</definedName>
    <definedName name="nrMarkingColour">marking_colour[Marking Colour]</definedName>
    <definedName name="nrMarkingGroup" localSheetId="11">marking_group[Marking Group]</definedName>
    <definedName name="nrMarkingGroup">marking_group[Marking Group]</definedName>
    <definedName name="nrMarkingMaterial" localSheetId="11">marking_material[Marking Material]</definedName>
    <definedName name="nrMarkingMaterial">marking_material[Marking Material]</definedName>
    <definedName name="nrMarkingTreatment" localSheetId="11">marking_treatment[Marking Treatment]</definedName>
    <definedName name="nrMarkingTreatment">marking_treatment[Marking Treatment]</definedName>
    <definedName name="nrMarkingType" localSheetId="11">marking_type[Marking Type]</definedName>
    <definedName name="nrMarkingType">marking_type[Marking Type]</definedName>
    <definedName name="nrMarkingTypeFull" localSheetId="11">marking_type[]</definedName>
    <definedName name="nrMarkingTypeFull">marking_type[]</definedName>
    <definedName name="nrMaterialSource" localSheetId="11">material_source[Material Source]</definedName>
    <definedName name="nrMaterialSource">material_source[Material Source]</definedName>
    <definedName name="nrMaterialSubset" localSheetId="11">material_subset[Material Subset]</definedName>
    <definedName name="nrMaterialSubset">material_subset[Material Subset]</definedName>
    <definedName name="nrMechanicallyStabilisedEarthMaterial" localSheetId="11">earth_material[Mechanically Stabilised Earth Material]</definedName>
    <definedName name="nrMechanicallyStabilisedEarthMaterial">earth_material[Mechanically Stabilised Earth Material]</definedName>
    <definedName name="nrMEPAssetType" localSheetId="11">mep_asset_type[MEP Asset Type]</definedName>
    <definedName name="nrMEPAssetType">mep_asset_type[MEP Asset Type]</definedName>
    <definedName name="nrMixDesignationNumber" localSheetId="11">mix_designation_number[Mix Designation Number]</definedName>
    <definedName name="nrMixDesignationNumber">mix_designation_number[Mix Designation Number]</definedName>
    <definedName name="nrMotorCycleAttachment" localSheetId="11">motorcycle_attachment_type[Motorcycle Attachment Type]</definedName>
    <definedName name="nrMotorCycleAttachment">motorcycle_attachment_type[Motorcycle Attachment Type]</definedName>
    <definedName name="nrMSEMaterial" localSheetId="11">mse_material[MSE Material]</definedName>
    <definedName name="nrMSEMaterial">mse_material[MSE Material]</definedName>
    <definedName name="nrNonTCDSignType" localSheetId="11">non_tcd_sign_type[Non-TCD Sign Type]</definedName>
    <definedName name="nrNonTCDSignType">non_tcd_sign_type[Non-TCD Sign Type]</definedName>
    <definedName name="nrNormalState" localSheetId="11">normal_state[Normal State]</definedName>
    <definedName name="nrNormalState">normal_state[Normal State]</definedName>
    <definedName name="nrOutreachType" localSheetId="11">outreach_type[Outreach Type]</definedName>
    <definedName name="nrOutreachType">outreach_type[Outreach Type]</definedName>
    <definedName name="nrPanelMaterial" localSheetId="11">panel_material[Panel Material]</definedName>
    <definedName name="nrPanelMaterial">panel_material[Panel Material]</definedName>
    <definedName name="nrPathwayBasecourseMaterial" localSheetId="11">pathway_basecourse_material[Pathway Basecourse Material]</definedName>
    <definedName name="nrPathwayBasecourseMaterial">pathway_basecourse_material[Pathway Basecourse Material]</definedName>
    <definedName name="nrPathwayPosition" localSheetId="11">pathway_position[Pathway Position]</definedName>
    <definedName name="nrPathwayPosition">pathway_position[Pathway Position]</definedName>
    <definedName name="nrPathwayPurpose" localSheetId="11">pathway_purpose[Pathway Purpose]</definedName>
    <definedName name="nrPathwayPurpose">pathway_purpose[Pathway Purpose]</definedName>
    <definedName name="nrPathwaySurfaceMaterial" localSheetId="11">pathway_surface_material[Pathway Surface Material]</definedName>
    <definedName name="nrPathwaySurfaceMaterial">pathway_surface_material[Pathway Surface Material]</definedName>
    <definedName name="nrPathwaySurfaceMaterialFull" localSheetId="11">pathway_surface_material[]</definedName>
    <definedName name="nrPathwaySurfaceMaterialFull">pathway_surface_material[]</definedName>
    <definedName name="nrPavementDesignSpec" localSheetId="11">pavement_design_spec[Pavement Design Spec]</definedName>
    <definedName name="nrPavementDesignSpec">pavement_design_spec[Pavement Design Spec]</definedName>
    <definedName name="nrPavementSource" localSheetId="11">pavement_source[Pavement Source]</definedName>
    <definedName name="nrPavementSource">pavement_source[Pavement Source]</definedName>
    <definedName name="nrPierType">pier_type[Pier Type]</definedName>
    <definedName name="nrPileMaterial" localSheetId="11">water_structure_type[Water Structure Type]</definedName>
    <definedName name="nrPileMaterial">water_structure_type[Water Structure Type]</definedName>
    <definedName name="nrPipeAboveUnderGround" localSheetId="11">pipe_above_under_ground[Pipe Above Under Ground]</definedName>
    <definedName name="nrPipeAboveUnderGround">pipe_above_under_ground[Pipe Above Under Ground]</definedName>
    <definedName name="nrPipeClass" localSheetId="11">pipe_class[Pipe Class]</definedName>
    <definedName name="nrPipeClass">pipe_class[Pipe Class]</definedName>
    <definedName name="nrPipeFlowType" localSheetId="11">pipe_flow_type[Pipe Flow Type]</definedName>
    <definedName name="nrPipeFlowType">pipe_flow_type[Pipe Flow Type]</definedName>
    <definedName name="nrPipeMaterial" localSheetId="11">pipe_material[Pipe Material]</definedName>
    <definedName name="nrPipeMaterial">pipe_material[Pipe Material]</definedName>
    <definedName name="nrPipeShape" localSheetId="11">pipe_shape[Pipe Shape]</definedName>
    <definedName name="nrPipeShape">pipe_shape[Pipe Shape]</definedName>
    <definedName name="nrPipeType" localSheetId="11">pipe_type[Pipe Type]</definedName>
    <definedName name="nrPipeType">pipe_type[Pipe Type]</definedName>
    <definedName name="nrPlacement" localSheetId="11">placement[Placement]</definedName>
    <definedName name="nrPlacement">placement[Placement]</definedName>
    <definedName name="nrPlacementFull" localSheetId="11">placement[]</definedName>
    <definedName name="nrPlacementFull">placement[]</definedName>
    <definedName name="nrPolePrimaryFunction" localSheetId="11">pole_primary_function[Pole Primary Function]</definedName>
    <definedName name="nrPolePrimaryFunction">pole_primary_function[Pole Primary Function]</definedName>
    <definedName name="nrPoleType" localSheetId="11">pipe_type[Pipe Type]</definedName>
    <definedName name="nrPoleType">pipe_type[Pipe Type]</definedName>
    <definedName name="nrPolymer" localSheetId="11">polymer[Polymer]</definedName>
    <definedName name="nrPolymer">polymer[Polymer]</definedName>
    <definedName name="nrPowerRequirements" localSheetId="11">e_sign_power_req[Power Requirements Electronic Sign]</definedName>
    <definedName name="nrPowerRequirements">e_sign_power_req[Power Requirements Electronic Sign]</definedName>
    <definedName name="nrPowerSupplyLocation" localSheetId="11">power_supply_location[Power Supply Location]</definedName>
    <definedName name="nrPowerSupplyLocation">power_supply_location[Power Supply Location]</definedName>
    <definedName name="nrPrimaryBarrierPostMaterial" localSheetId="11">primary_barrier_post_material[Primary Barrier Post Material]</definedName>
    <definedName name="nrPrimaryBarrierPostMaterial">primary_barrier_post_material[Primary Barrier Post Material]</definedName>
    <definedName name="nrPrimaryBarrierRailMaterial" localSheetId="11">primary_barrier_rail_material[Primary Barrier Rail Material]</definedName>
    <definedName name="nrPrimaryBarrierRailMaterial">primary_barrier_rail_material[Primary Barrier Rail Material]</definedName>
    <definedName name="nrPrimaryMaterial" localSheetId="11">primary_material[Primary Material]</definedName>
    <definedName name="nrPrimaryMaterial">primary_material[Primary Material]</definedName>
    <definedName name="nrPrimaryMaterialPavement" localSheetId="11">surfacing_primary_material[Surfacing Primary Material]</definedName>
    <definedName name="nrPrimaryMaterialPavement">surfacing_primary_material[Surfacing Primary Material]</definedName>
    <definedName name="nrRailingMake" localSheetId="11">railing_make[Railing Make]</definedName>
    <definedName name="nrRailingMake">railing_make[Railing Make]</definedName>
    <definedName name="nrRailingStyle" localSheetId="11">railing_style[Railing Style]</definedName>
    <definedName name="nrRailingStyle">railing_style[Railing Style]</definedName>
    <definedName name="nrRailingStyleFull" localSheetId="11">railing_style[]</definedName>
    <definedName name="nrRailingStyleFull">railing_style[]</definedName>
    <definedName name="nrReceptorType" localSheetId="11">receptor_type[Receptor Type]</definedName>
    <definedName name="nrReceptorType">receptor_type[Receptor Type]</definedName>
    <definedName name="nrRemovalReason" localSheetId="11">removal_reason[Removal Reason]</definedName>
    <definedName name="nrRemovalReason">removal_reason[Removal Reason]</definedName>
    <definedName name="nrReplacementReason" localSheetId="11">replacement_reason[Replacement Reason]</definedName>
    <definedName name="nrReplacementReason">replacement_reason[Replacement Reason]</definedName>
    <definedName name="nrReplacementStatus" localSheetId="11">replacement_status[Replacement Status]</definedName>
    <definedName name="nrReplacementStatus">replacement_status[Replacement Status]</definedName>
    <definedName name="nrResealReason" localSheetId="11">reseal_reason[Reseal Reason]</definedName>
    <definedName name="nrResealReason">reseal_reason[Reseal Reason]</definedName>
    <definedName name="nrRetainingWallSubType" localSheetId="11">retaining_wall_sub_type[Retaining Wall Sub Type]</definedName>
    <definedName name="nrRetainingWallSubType">retaining_wall_sub_type[Retaining Wall Sub Type]</definedName>
    <definedName name="nrRetainingWallType" localSheetId="11">retaining_wall_type[Retaining Wall Type]</definedName>
    <definedName name="nrRetainingWallType">retaining_wall_type[Retaining Wall Type]</definedName>
    <definedName name="nrRetainingwallTypeCategory" localSheetId="11">retaining_wall_type_category[Retaining Wall Type Category]</definedName>
    <definedName name="nrRetainingwallTypeCategory">retaining_wall_type_category[Retaining Wall Type Category]</definedName>
    <definedName name="nrRetainingwallTypeSubCategory" localSheetId="11">retaining_wall_type_sub_category[Retaining Wall Type Sub-Category]</definedName>
    <definedName name="nrRetainingwallTypeSubCategory">retaining_wall_type_sub_category[Retaining Wall Type Sub-Category]</definedName>
    <definedName name="nrRoadChannelType" localSheetId="11">road_channel_type[Road Channel Type]</definedName>
    <definedName name="nrRoadChannelType">road_channel_type[Road Channel Type]</definedName>
    <definedName name="nrRoads" localSheetId="11">road_names[road_name]</definedName>
    <definedName name="nrRoads">road_names[road_name]</definedName>
    <definedName name="nrSideWithBoth" localSheetId="11">side[Side]</definedName>
    <definedName name="nrSideWithBoth">side[Side]</definedName>
    <definedName name="nrSignClass" localSheetId="11">sign_class[Sign Class]</definedName>
    <definedName name="nrSignClass">sign_class[Sign Class]</definedName>
    <definedName name="nrSignColour" localSheetId="11">sign_colour[Sign Colour (Non-AMDS)]</definedName>
    <definedName name="nrSignColour">sign_colour[Sign Colour (Non-AMDS)]</definedName>
    <definedName name="nrSignMaterial" localSheetId="11">sign_material[Sign Material (Non-AMDS)]</definedName>
    <definedName name="nrSignMaterial">sign_material[Sign Material (Non-AMDS)]</definedName>
    <definedName name="nrSignType" localSheetId="11">sign_type[Sign Type]</definedName>
    <definedName name="nrSignType">sign_type[Sign Type]</definedName>
    <definedName name="nrSlurryType" localSheetId="11">slurry_type[Slurry Type]</definedName>
    <definedName name="nrSlurryType">slurry_type[Slurry Type]</definedName>
    <definedName name="nrSSCrossSection">ss_cross_section[Super Structure Cross Section]</definedName>
    <definedName name="nrSSLongSection">ss_long_section[Super Structure Long Section]</definedName>
    <definedName name="nrSSMaterial">ss_material[Super Structure Material]</definedName>
    <definedName name="nrStabilisingAgent" localSheetId="11">stabilising_agent[Stabilising Agent]</definedName>
    <definedName name="nrStabilisingAgent">stabilising_agent[Stabilising Agent]</definedName>
    <definedName name="nrStoppingPlaceType" localSheetId="11">stopping_place_type[Stopping Place Type]</definedName>
    <definedName name="nrStoppingPlaceType">stopping_place_type[Stopping Place Type]</definedName>
    <definedName name="nrStormWaterPurpose" localSheetId="11">storm_water_purpose[Storm Water Purpose]</definedName>
    <definedName name="nrStormWaterPurpose">storm_water_purpose[Storm Water Purpose]</definedName>
    <definedName name="nrSubOrganisation" localSheetId="11">rca_sub_org[RCA Sub Organisation]</definedName>
    <definedName name="nrSubOrganisation">rca_sub_org[RCA Sub Organisation]</definedName>
    <definedName name="nrSurfaceBinder" localSheetId="11">surface_binder[Surface Binder]</definedName>
    <definedName name="nrSurfaceBinder">surface_binder[Surface Binder]</definedName>
    <definedName name="nrSurfaceFunction" localSheetId="11">surface_function[Surface Function]</definedName>
    <definedName name="nrSurfaceFunction">surface_function[Surface Function]</definedName>
    <definedName name="nrSurfaceMaterial" localSheetId="11">surface_material[Surface Material]</definedName>
    <definedName name="nrSurfaceMaterial">surface_material[Surface Material]</definedName>
    <definedName name="nrSurfaceMaterialFull" localSheetId="11">surface_material[]</definedName>
    <definedName name="nrSurfaceMaterialFull">surface_material[]</definedName>
    <definedName name="nrSurfaceSpecification" localSheetId="11">surface_specification[Surface Specification]</definedName>
    <definedName name="nrSurfaceSpecification">surface_specification[Surface Specification]</definedName>
    <definedName name="nrTargetBoardMaterial" localSheetId="11">target_board_material[Target Board Material]</definedName>
    <definedName name="nrTargetBoardMaterial">target_board_material[Target Board Material]</definedName>
    <definedName name="nrTCDSignClass">lookups_2!$E$2</definedName>
    <definedName name="nrTCDSignSubClass" localSheetId="11">tcd_sign_subclass[TCD Sign Sub-Class]</definedName>
    <definedName name="nrTCDSignSubClass">tcd_sign_subclass[TCD Sign Sub-Class]</definedName>
    <definedName name="nrTCDSignType" localSheetId="11">sign_type[Sign Type]</definedName>
    <definedName name="nrTCDSignType">sign_type[Sign Type]</definedName>
    <definedName name="nrTrafficIslandShape" localSheetId="11">traffic_island_shape[Traffic Island Shape]</definedName>
    <definedName name="nrTrafficIslandShape">traffic_island_shape[Traffic Island Shape]</definedName>
    <definedName name="nrTrafficIslandType" localSheetId="11">traffic_island_type[Traffic Island Type]</definedName>
    <definedName name="nrTrafficIslandType">traffic_island_type[Traffic Island Type]</definedName>
    <definedName name="nrTrafficSignalDesignation" localSheetId="11">traffic_signal_designation[Traffic Signal Designation]</definedName>
    <definedName name="nrTrafficSignalDesignation">traffic_signal_designation[Traffic Signal Designation]</definedName>
    <definedName name="nrTrafficSignalDisplayType" localSheetId="11">traffic_signal_display_type[Traffic Signal Display Type]</definedName>
    <definedName name="nrTrafficSignalDisplayType">traffic_signal_display_type[Traffic Signal Display Type]</definedName>
    <definedName name="nrTrueFalse" localSheetId="11">yes_no[True False]</definedName>
    <definedName name="nrTrueFalse">yes_no[True False]</definedName>
    <definedName name="nrValveMaterial" localSheetId="11">valve_material[Valve Material]</definedName>
    <definedName name="nrValveMaterial">valve_material[Valve Material]</definedName>
    <definedName name="nrValvePurpose" localSheetId="11">valve_purpose[Valve Purpose]</definedName>
    <definedName name="nrValvePurpose">valve_purpose[Valve Purpose]</definedName>
    <definedName name="nrValveType" localSheetId="11">valve_type[Valve Type]</definedName>
    <definedName name="nrValveType">valve_type[Valve Type]</definedName>
    <definedName name="nrVisorType" localSheetId="11">traffic_signal_visor[Traffic Signal Visor]</definedName>
    <definedName name="nrVisorType">traffic_signal_visor[Traffic Signal Visor]</definedName>
    <definedName name="nrWallAccessMethod" localSheetId="11">wall_access_method[Wall Access Method]</definedName>
    <definedName name="nrWallAccessMethod">wall_access_method[Wall Access Method]</definedName>
    <definedName name="nrWaterAreaType" localSheetId="11">water_area_type[Water Area Type]</definedName>
    <definedName name="nrWaterAreaType">water_area_type[Water Area Type]</definedName>
    <definedName name="nrWaterStructureMaterial" localSheetId="11">water_structure_material[Water Structure Material]</definedName>
    <definedName name="nrWaterStructureMaterial">water_structure_material[Water Structure Material]</definedName>
    <definedName name="nrWaterStructureType" localSheetId="11">water_structure_type[Water Structure Type]</definedName>
    <definedName name="nrWaterStructureType">water_structure_type[Water Structure Type]</definedName>
    <definedName name="nrWeighSiteType" localSheetId="11">weigh_site_type[Weigh Site Type]</definedName>
    <definedName name="nrWeighSiteType">weigh_site_type[Weigh Site Type]</definedName>
    <definedName name="nrWorkOrigin" localSheetId="11">work_origin[Work Origin]</definedName>
    <definedName name="nrWorkOrigin">work_origin[Work Origin]</definedName>
    <definedName name="nrWorkOriginID" localSheetId="11">work_origin_id[Work Origin ID]</definedName>
    <definedName name="nrWorkOriginID">work_origin_id[Work Origin ID]</definedName>
    <definedName name="nrYesNo" localSheetId="11">yes_no[Yes No]</definedName>
    <definedName name="nrYesNo">yes_no[Yes No]</definedName>
    <definedName name="nrYesNoUnknown" localSheetId="11">yes_no_unknown[Yes No Unknown]</definedName>
    <definedName name="nrYesNoUnknown">yes_no_unknown[Yes No Unknown]</definedName>
    <definedName name="roadnames" localSheetId="11">road_names[road_name]</definedName>
    <definedName name="roadnames">road_names[road_name]</definedName>
    <definedName name="TCD_Sign_Class" localSheetId="11">Electronic_Sign[TCD Sign Class]</definedName>
    <definedName name="TCD_Sign_Class">Electronic_Sign[TCD Sign Class]</definedName>
    <definedName name="TCD_Sign_Type" localSheetId="11">Bridge!nrTCDSignType</definedName>
    <definedName name="TCD_Sign_Type">nrTCDSignType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2" l="1"/>
  <c r="D8" i="62"/>
  <c r="D7" i="62"/>
  <c r="D6" i="62"/>
  <c r="D9" i="77"/>
  <c r="K9" i="77"/>
  <c r="AI9" i="77" s="1"/>
  <c r="D8" i="77"/>
  <c r="K8" i="77"/>
  <c r="AI8" i="77" s="1"/>
  <c r="D7" i="77"/>
  <c r="K7" i="77"/>
  <c r="AI7" i="77" s="1"/>
  <c r="D6" i="77"/>
  <c r="K6" i="77"/>
  <c r="AI6" i="77" s="1"/>
  <c r="D8" i="76"/>
  <c r="J8" i="76"/>
  <c r="AL8" i="76" s="1"/>
  <c r="AN8" i="76" s="1"/>
  <c r="D7" i="76"/>
  <c r="J7" i="76"/>
  <c r="AL7" i="76" s="1"/>
  <c r="AN7" i="76" s="1"/>
  <c r="D6" i="76"/>
  <c r="J6" i="76"/>
  <c r="AL6" i="76"/>
  <c r="AN6" i="76" s="1"/>
  <c r="D5" i="76"/>
  <c r="J5" i="76"/>
  <c r="AL5" i="76" s="1"/>
  <c r="AN5" i="76" s="1"/>
  <c r="D9" i="48"/>
  <c r="D8" i="48"/>
  <c r="D7" i="48"/>
  <c r="D6" i="48"/>
  <c r="D9" i="41"/>
  <c r="D8" i="41"/>
  <c r="D7" i="41"/>
  <c r="D6" i="41"/>
  <c r="D9" i="40"/>
  <c r="Y9" i="40"/>
  <c r="D8" i="40"/>
  <c r="Y8" i="40"/>
  <c r="D7" i="40"/>
  <c r="Y7" i="40"/>
  <c r="D6" i="40"/>
  <c r="Y6" i="40"/>
  <c r="D9" i="39"/>
  <c r="AJ9" i="39"/>
  <c r="D8" i="39"/>
  <c r="AJ8" i="39"/>
  <c r="D7" i="39"/>
  <c r="AJ7" i="39"/>
  <c r="D6" i="39"/>
  <c r="AJ6" i="39"/>
  <c r="D9" i="56"/>
  <c r="D8" i="56"/>
  <c r="D7" i="56"/>
  <c r="D6" i="56"/>
  <c r="D9" i="47"/>
  <c r="D8" i="47"/>
  <c r="D7" i="47"/>
  <c r="D6" i="47"/>
  <c r="D9" i="55"/>
  <c r="D8" i="55"/>
  <c r="D7" i="55"/>
  <c r="D6" i="55"/>
  <c r="D9" i="51"/>
  <c r="D8" i="51"/>
  <c r="D7" i="51"/>
  <c r="D6" i="51"/>
  <c r="D8" i="44"/>
  <c r="AG8" i="44"/>
  <c r="D7" i="44"/>
  <c r="AG7" i="44"/>
  <c r="D6" i="44"/>
  <c r="AG6" i="44"/>
  <c r="D9" i="46"/>
  <c r="D8" i="46"/>
  <c r="D7" i="46"/>
  <c r="D6" i="46"/>
  <c r="D9" i="53"/>
  <c r="D8" i="53"/>
  <c r="D7" i="53"/>
  <c r="D6" i="53"/>
  <c r="D9" i="82"/>
  <c r="D8" i="82"/>
  <c r="D7" i="82"/>
  <c r="D6" i="82"/>
  <c r="D9" i="81"/>
  <c r="D8" i="81"/>
  <c r="D7" i="81"/>
  <c r="D6" i="81"/>
  <c r="D9" i="80"/>
  <c r="D8" i="80"/>
  <c r="D7" i="80"/>
  <c r="D6" i="80"/>
  <c r="D9" i="79"/>
  <c r="D8" i="79"/>
  <c r="D7" i="79"/>
  <c r="D6" i="79"/>
  <c r="D9" i="61"/>
  <c r="D8" i="61"/>
  <c r="D7" i="61"/>
  <c r="D6" i="61"/>
  <c r="D9" i="75"/>
  <c r="D8" i="75"/>
  <c r="D7" i="75"/>
  <c r="D6" i="75"/>
  <c r="D9" i="52"/>
  <c r="D8" i="52"/>
  <c r="D7" i="52"/>
  <c r="D6" i="52"/>
  <c r="D9" i="58"/>
  <c r="J9" i="58"/>
  <c r="D8" i="58"/>
  <c r="J8" i="58"/>
  <c r="D7" i="58"/>
  <c r="J7" i="58"/>
  <c r="D6" i="58"/>
  <c r="J6" i="58"/>
  <c r="D9" i="50"/>
  <c r="D8" i="50"/>
  <c r="D7" i="50"/>
  <c r="D6" i="50"/>
  <c r="D9" i="60"/>
  <c r="D8" i="60"/>
  <c r="D7" i="60"/>
  <c r="D6" i="60"/>
  <c r="D9" i="85"/>
  <c r="J9" i="85"/>
  <c r="D8" i="85"/>
  <c r="J8" i="85"/>
  <c r="D7" i="85"/>
  <c r="J7" i="85"/>
  <c r="D6" i="85"/>
  <c r="J6" i="85"/>
  <c r="D9" i="83"/>
  <c r="D8" i="83"/>
  <c r="D7" i="83"/>
  <c r="D6" i="83"/>
  <c r="D9" i="78"/>
  <c r="D8" i="78"/>
  <c r="D7" i="78"/>
  <c r="D6" i="78"/>
  <c r="L9" i="74"/>
  <c r="L8" i="74"/>
  <c r="L7" i="74"/>
  <c r="L6" i="74"/>
  <c r="D9" i="72"/>
  <c r="K9" i="72"/>
  <c r="N9" i="72" s="1"/>
  <c r="D8" i="72"/>
  <c r="K8" i="72"/>
  <c r="N8" i="72" s="1"/>
  <c r="D7" i="72"/>
  <c r="K7" i="72"/>
  <c r="N7" i="72" s="1"/>
  <c r="D6" i="72"/>
  <c r="K6" i="72"/>
  <c r="N6" i="72" s="1"/>
  <c r="D9" i="71"/>
  <c r="J9" i="71"/>
  <c r="L9" i="71" s="1"/>
  <c r="O9" i="71" s="1"/>
  <c r="D8" i="71"/>
  <c r="J8" i="71"/>
  <c r="L8" i="71" s="1"/>
  <c r="O8" i="71" s="1"/>
  <c r="D7" i="71"/>
  <c r="J7" i="71"/>
  <c r="L7" i="71" s="1"/>
  <c r="O7" i="71" s="1"/>
  <c r="D6" i="71"/>
  <c r="J6" i="71"/>
  <c r="L6" i="71" s="1"/>
  <c r="O6" i="71" s="1"/>
  <c r="D9" i="63"/>
  <c r="J9" i="63"/>
  <c r="M9" i="63"/>
  <c r="P9" i="63" s="1"/>
  <c r="D8" i="63"/>
  <c r="J8" i="63"/>
  <c r="M8" i="63" s="1"/>
  <c r="P8" i="63" s="1"/>
  <c r="D7" i="63"/>
  <c r="J7" i="63"/>
  <c r="M7" i="63" s="1"/>
  <c r="P7" i="63" s="1"/>
  <c r="D6" i="63"/>
  <c r="J6" i="63"/>
  <c r="M6" i="63" s="1"/>
  <c r="P6" i="63" s="1"/>
  <c r="D9" i="67"/>
  <c r="J9" i="67"/>
  <c r="M9" i="67" s="1"/>
  <c r="P9" i="67" s="1"/>
  <c r="D8" i="67"/>
  <c r="J8" i="67"/>
  <c r="M8" i="67" s="1"/>
  <c r="P8" i="67" s="1"/>
  <c r="D7" i="67"/>
  <c r="J7" i="67"/>
  <c r="M7" i="67" s="1"/>
  <c r="P7" i="67" s="1"/>
  <c r="D6" i="67"/>
  <c r="J6" i="67"/>
  <c r="M6" i="67" s="1"/>
  <c r="P6" i="67" s="1"/>
  <c r="J5" i="85"/>
  <c r="D5" i="85"/>
  <c r="D5" i="63"/>
  <c r="J5" i="63"/>
  <c r="M5" i="63" s="1"/>
  <c r="P5" i="63" s="1"/>
  <c r="D5" i="71"/>
  <c r="J5" i="71"/>
  <c r="L5" i="71" s="1"/>
  <c r="O5" i="71" s="1"/>
  <c r="D5" i="72"/>
  <c r="K5" i="72"/>
  <c r="N5" i="72" s="1"/>
  <c r="L5" i="74"/>
  <c r="D5" i="60"/>
  <c r="D5" i="50"/>
  <c r="K5" i="77"/>
  <c r="AI5" i="77" s="1"/>
  <c r="J5" i="58"/>
  <c r="D5" i="61"/>
  <c r="D5" i="81"/>
  <c r="D5" i="80"/>
  <c r="D5" i="79"/>
  <c r="D5" i="82"/>
  <c r="D5" i="83"/>
  <c r="D5" i="78"/>
  <c r="D5" i="77"/>
  <c r="D5" i="75"/>
  <c r="D5" i="52"/>
  <c r="D5" i="58"/>
  <c r="D5" i="48"/>
  <c r="D5" i="41"/>
  <c r="D5" i="40"/>
  <c r="D5" i="39"/>
  <c r="D5" i="47"/>
  <c r="D5" i="56"/>
  <c r="D5" i="55"/>
  <c r="D5" i="51"/>
  <c r="D5" i="53"/>
  <c r="D5" i="46"/>
  <c r="E2" i="66" a="1"/>
  <c r="E2" i="66" s="1"/>
  <c r="I13" i="53"/>
  <c r="I14" i="53"/>
  <c r="I15" i="53"/>
  <c r="I16" i="53"/>
  <c r="I17" i="53"/>
  <c r="I18" i="53"/>
  <c r="I19" i="53"/>
  <c r="I20" i="53"/>
  <c r="I21" i="53"/>
  <c r="I22" i="53"/>
  <c r="I23" i="53"/>
  <c r="I24" i="53"/>
  <c r="I25" i="53"/>
  <c r="I26" i="53"/>
  <c r="I27" i="53"/>
  <c r="I28" i="53"/>
  <c r="I29" i="53"/>
  <c r="I30" i="53"/>
  <c r="I31" i="53"/>
  <c r="I32" i="53"/>
  <c r="I33" i="53"/>
  <c r="I34" i="53"/>
  <c r="I35" i="53"/>
  <c r="I36" i="53"/>
  <c r="I37" i="53"/>
  <c r="I38" i="53"/>
  <c r="I39" i="53"/>
  <c r="I40" i="53"/>
  <c r="I41" i="53"/>
  <c r="I42" i="53"/>
  <c r="I43" i="53"/>
  <c r="D13" i="53"/>
  <c r="D14" i="53"/>
  <c r="D15" i="53"/>
  <c r="D16" i="53"/>
  <c r="D17" i="53"/>
  <c r="D18" i="53"/>
  <c r="D19" i="53"/>
  <c r="D20" i="53"/>
  <c r="D21" i="53"/>
  <c r="D22" i="53"/>
  <c r="D23" i="53"/>
  <c r="D24" i="53"/>
  <c r="D25" i="53"/>
  <c r="D26" i="53"/>
  <c r="D27" i="53"/>
  <c r="D28" i="53"/>
  <c r="D29" i="53"/>
  <c r="D30" i="53"/>
  <c r="D31" i="53"/>
  <c r="D32" i="53"/>
  <c r="D33" i="53"/>
  <c r="D34" i="53"/>
  <c r="D35" i="53"/>
  <c r="D36" i="53"/>
  <c r="D37" i="53"/>
  <c r="D38" i="53"/>
  <c r="D39" i="53"/>
  <c r="D40" i="53"/>
  <c r="D41" i="53"/>
  <c r="D42" i="53"/>
  <c r="D43" i="53"/>
  <c r="Y5" i="40"/>
  <c r="AJ5" i="39"/>
  <c r="D103" i="53"/>
  <c r="D102" i="53"/>
  <c r="D101" i="53"/>
  <c r="D100" i="53"/>
  <c r="D99" i="53"/>
  <c r="D98" i="53"/>
  <c r="D97" i="53"/>
  <c r="D96" i="53"/>
  <c r="D95" i="53"/>
  <c r="D94" i="53"/>
  <c r="D93" i="53"/>
  <c r="D92" i="53"/>
  <c r="D91" i="53"/>
  <c r="D90" i="53"/>
  <c r="D89" i="53"/>
  <c r="D88" i="53"/>
  <c r="D87" i="53"/>
  <c r="D86" i="53"/>
  <c r="D85" i="53"/>
  <c r="D84" i="53"/>
  <c r="D83" i="53"/>
  <c r="D82" i="53"/>
  <c r="D81" i="53"/>
  <c r="D80" i="53"/>
  <c r="D79" i="53"/>
  <c r="D78" i="53"/>
  <c r="D77" i="53"/>
  <c r="D76" i="53"/>
  <c r="D75" i="53"/>
  <c r="D74" i="53"/>
  <c r="D73" i="53"/>
  <c r="D72" i="53"/>
  <c r="D71" i="53"/>
  <c r="D70" i="53"/>
  <c r="D69" i="53"/>
  <c r="D68" i="53"/>
  <c r="D67" i="53"/>
  <c r="D66" i="53"/>
  <c r="D65" i="53"/>
  <c r="D64" i="53"/>
  <c r="D63" i="53"/>
  <c r="D62" i="53"/>
  <c r="D61" i="53"/>
  <c r="D60" i="53"/>
  <c r="D59" i="53"/>
  <c r="D58" i="53"/>
  <c r="D57" i="53"/>
  <c r="D56" i="53"/>
  <c r="D55" i="53"/>
  <c r="D54" i="53"/>
  <c r="D53" i="53"/>
  <c r="D52" i="53"/>
  <c r="D51" i="53"/>
  <c r="D50" i="53"/>
  <c r="D49" i="53"/>
  <c r="D48" i="53"/>
  <c r="D47" i="53"/>
  <c r="D46" i="53"/>
  <c r="D45" i="53"/>
  <c r="D44" i="53"/>
  <c r="E4" i="38"/>
  <c r="E5" i="38"/>
  <c r="E6" i="38"/>
  <c r="E7" i="38"/>
  <c r="E8" i="38"/>
  <c r="E9" i="38"/>
  <c r="E10" i="38"/>
  <c r="E11" i="38"/>
  <c r="E12" i="38"/>
  <c r="E13" i="38"/>
  <c r="E14" i="38"/>
  <c r="E15" i="38"/>
  <c r="E16" i="38"/>
  <c r="E17" i="38"/>
  <c r="E18" i="38"/>
  <c r="E19" i="38"/>
  <c r="E20" i="38"/>
  <c r="E21" i="38"/>
  <c r="E22" i="38"/>
  <c r="E23" i="38"/>
  <c r="E24" i="38"/>
  <c r="E25" i="38"/>
  <c r="E26" i="38"/>
  <c r="E27" i="38"/>
  <c r="E28" i="38"/>
  <c r="E29" i="38"/>
  <c r="E30" i="38"/>
  <c r="E31" i="38"/>
  <c r="E32" i="38"/>
  <c r="E33" i="38"/>
  <c r="E34" i="38"/>
  <c r="E3" i="38"/>
  <c r="S45" i="38"/>
  <c r="S44" i="38"/>
  <c r="S43" i="38"/>
  <c r="S42" i="38"/>
  <c r="S41" i="38"/>
  <c r="S39" i="38"/>
  <c r="S38" i="38"/>
  <c r="S37" i="38"/>
  <c r="S36" i="38"/>
  <c r="S34" i="38"/>
  <c r="S33" i="38"/>
  <c r="S32" i="38"/>
  <c r="S31" i="38"/>
  <c r="S30" i="38"/>
  <c r="S29" i="38"/>
  <c r="S27" i="38"/>
  <c r="S26" i="38"/>
  <c r="S24" i="38"/>
  <c r="S23" i="38"/>
  <c r="S22" i="38"/>
  <c r="S21" i="38"/>
  <c r="S20" i="38"/>
  <c r="S18" i="38"/>
  <c r="S17" i="38"/>
  <c r="S16" i="38"/>
  <c r="S15" i="38"/>
  <c r="S14" i="38"/>
  <c r="S13" i="38"/>
  <c r="S12" i="38"/>
  <c r="S11" i="38"/>
  <c r="S10" i="38"/>
  <c r="S9" i="38"/>
  <c r="S8" i="38"/>
  <c r="S7" i="38"/>
  <c r="S6" i="38"/>
  <c r="S5" i="38"/>
  <c r="S4" i="38"/>
  <c r="AF113" i="38"/>
  <c r="AF112" i="38"/>
  <c r="AF3" i="38"/>
  <c r="AF4" i="38"/>
  <c r="AF5" i="38"/>
  <c r="AF6" i="38"/>
  <c r="AF7" i="38"/>
  <c r="AF8" i="38"/>
  <c r="AF9" i="38"/>
  <c r="AF10" i="38"/>
  <c r="AF11" i="38"/>
  <c r="AF12" i="38"/>
  <c r="AF13" i="38"/>
  <c r="AF14" i="38"/>
  <c r="AF15" i="38"/>
  <c r="AF16" i="38"/>
  <c r="AF17" i="38"/>
  <c r="AF18" i="38"/>
  <c r="AF19" i="38"/>
  <c r="AF20" i="38"/>
  <c r="AF21" i="38"/>
  <c r="AF22" i="38"/>
  <c r="AF23" i="38"/>
  <c r="AF24" i="38"/>
  <c r="AF25" i="38"/>
  <c r="AF26" i="38"/>
  <c r="AF27" i="38"/>
  <c r="AF28" i="38"/>
  <c r="AF29" i="38"/>
  <c r="AF30" i="38"/>
  <c r="AF31" i="38"/>
  <c r="AF32" i="38"/>
  <c r="AF33" i="38"/>
  <c r="AF34" i="38"/>
  <c r="AF35" i="38"/>
  <c r="AF36" i="38"/>
  <c r="AF37" i="38"/>
  <c r="AF38" i="38"/>
  <c r="AF39" i="38"/>
  <c r="AF40" i="38"/>
  <c r="AF41" i="38"/>
  <c r="AF42" i="38"/>
  <c r="AF43" i="38"/>
  <c r="AF44" i="38"/>
  <c r="AF46" i="38"/>
  <c r="AF47" i="38"/>
  <c r="AF48" i="38"/>
  <c r="AF49" i="38"/>
  <c r="AF50" i="38"/>
  <c r="AF51" i="38"/>
  <c r="AF52" i="38"/>
  <c r="AF53" i="38"/>
  <c r="AF54" i="38"/>
  <c r="AF55" i="38"/>
  <c r="AF56" i="38"/>
  <c r="AF57" i="38"/>
  <c r="AF58" i="38"/>
  <c r="AF59" i="38"/>
  <c r="AF60" i="38"/>
  <c r="AF61" i="38"/>
  <c r="AF62" i="38"/>
  <c r="AF63" i="38"/>
  <c r="AF64" i="38"/>
  <c r="AF65" i="38"/>
  <c r="AF66" i="38"/>
  <c r="AF68" i="38"/>
  <c r="AF69" i="38"/>
  <c r="AF70" i="38"/>
  <c r="AF71" i="38"/>
  <c r="AF72" i="38"/>
  <c r="AF73" i="38"/>
  <c r="AF74" i="38"/>
  <c r="AF75" i="38"/>
  <c r="AF76" i="38"/>
  <c r="AF77" i="38"/>
  <c r="AF78" i="38"/>
  <c r="AF79" i="38"/>
  <c r="AF80" i="38"/>
  <c r="AF81" i="38"/>
  <c r="AF82" i="38"/>
  <c r="AF83" i="38"/>
  <c r="AF84" i="38"/>
  <c r="AF85" i="38"/>
  <c r="AF86" i="38"/>
  <c r="AF87" i="38"/>
  <c r="AF88" i="38"/>
  <c r="AF89" i="38"/>
  <c r="AF90" i="38"/>
  <c r="AF91" i="38"/>
  <c r="AF92" i="38"/>
  <c r="AF93" i="38"/>
  <c r="AF94" i="38"/>
  <c r="AF95" i="38"/>
  <c r="AF96" i="38"/>
  <c r="AF97" i="38"/>
  <c r="AF98" i="38"/>
  <c r="AF99" i="38"/>
  <c r="AF100" i="38"/>
  <c r="AF101" i="38"/>
  <c r="AF102" i="38"/>
  <c r="AF103" i="38"/>
  <c r="AF104" i="38"/>
  <c r="AF105" i="38"/>
  <c r="AF106" i="38"/>
  <c r="AF107" i="38"/>
  <c r="AF108" i="38"/>
  <c r="AF109" i="38"/>
  <c r="AF110" i="38"/>
  <c r="AF111" i="38"/>
  <c r="AF45" i="38"/>
  <c r="AF67" i="38"/>
  <c r="AA4" i="38"/>
  <c r="AA5" i="38"/>
  <c r="AA6" i="38"/>
  <c r="AA7" i="38"/>
  <c r="AA8" i="38"/>
  <c r="AA9" i="38"/>
  <c r="AA10" i="38"/>
  <c r="AA11" i="38"/>
  <c r="AA12" i="38"/>
  <c r="AA13" i="38"/>
  <c r="AA14" i="38"/>
  <c r="AA15" i="38"/>
  <c r="AA16" i="38"/>
  <c r="AA17" i="38"/>
  <c r="AA18" i="38"/>
  <c r="AA333" i="38"/>
  <c r="AA20" i="38"/>
  <c r="AA21" i="38"/>
  <c r="AA22" i="38"/>
  <c r="AA23" i="38"/>
  <c r="AA24" i="38"/>
  <c r="AA26" i="38"/>
  <c r="AA27" i="38"/>
  <c r="AA29" i="38"/>
  <c r="AA30" i="38"/>
  <c r="AA31" i="38"/>
  <c r="AA32" i="38"/>
  <c r="AA33" i="38"/>
  <c r="AA34" i="38"/>
  <c r="AA233" i="38"/>
  <c r="AA36" i="38"/>
  <c r="AA37" i="38"/>
  <c r="AA38" i="38"/>
  <c r="AA39" i="38"/>
  <c r="AA160" i="38"/>
  <c r="AA41" i="38"/>
  <c r="AA42" i="38"/>
  <c r="AA43" i="38"/>
  <c r="AA44" i="38"/>
  <c r="AA45" i="38"/>
  <c r="AA136" i="38"/>
  <c r="AA137" i="38"/>
  <c r="AA138" i="38"/>
  <c r="AA139" i="38"/>
  <c r="AA140" i="38"/>
  <c r="AA141" i="38"/>
  <c r="AA142" i="38"/>
  <c r="AA143" i="38"/>
  <c r="AA144" i="38"/>
  <c r="AA145" i="38"/>
  <c r="AA146" i="38"/>
  <c r="AA147" i="38"/>
  <c r="AA148" i="38"/>
  <c r="AA149" i="38"/>
  <c r="AA150" i="38"/>
  <c r="AA151" i="38"/>
  <c r="AA152" i="38"/>
  <c r="AA153" i="38"/>
  <c r="AA154" i="38"/>
  <c r="AA157" i="38"/>
  <c r="AA158" i="38"/>
  <c r="AA156" i="38"/>
  <c r="AA198" i="38"/>
  <c r="AA200" i="38"/>
  <c r="AA201" i="38"/>
  <c r="AA199" i="38"/>
  <c r="AA203" i="38"/>
  <c r="AA205" i="38"/>
  <c r="AA204" i="38"/>
  <c r="AA206" i="38"/>
  <c r="AA207" i="38"/>
  <c r="AA208" i="38"/>
  <c r="AA209" i="38"/>
  <c r="AA210" i="38"/>
  <c r="AA211" i="38"/>
  <c r="AA212" i="38"/>
  <c r="AA213" i="38"/>
  <c r="AA214" i="38"/>
  <c r="AA215" i="38"/>
  <c r="AA216" i="38"/>
  <c r="AA217" i="38"/>
  <c r="AA218" i="38"/>
  <c r="AA219" i="38"/>
  <c r="AA220" i="38"/>
  <c r="AA221" i="38"/>
  <c r="AA222" i="38"/>
  <c r="AA223" i="38"/>
  <c r="AA224" i="38"/>
  <c r="AA225" i="38"/>
  <c r="AA226" i="38"/>
  <c r="AA227" i="38"/>
  <c r="AA228" i="38"/>
  <c r="AA229" i="38"/>
  <c r="AA231" i="38"/>
  <c r="AA232" i="38"/>
  <c r="AA230" i="38"/>
  <c r="AA262" i="38"/>
  <c r="AA264" i="38"/>
  <c r="AA265" i="38"/>
  <c r="AA263" i="38"/>
  <c r="AA302" i="38"/>
  <c r="AA268" i="38"/>
  <c r="AA270" i="38"/>
  <c r="AA269" i="38"/>
  <c r="AA271" i="38"/>
  <c r="AA272" i="38"/>
  <c r="AA273" i="38"/>
  <c r="AA274" i="38"/>
  <c r="AA301" i="38"/>
  <c r="AA281" i="38"/>
  <c r="AA275" i="38"/>
  <c r="AA276" i="38"/>
  <c r="AA277" i="38"/>
  <c r="AA278" i="38"/>
  <c r="AA279" i="38"/>
  <c r="AA280" i="38"/>
  <c r="AA283" i="38"/>
  <c r="AA284" i="38"/>
  <c r="AA286" i="38"/>
  <c r="AA287" i="38"/>
  <c r="AA288" i="38"/>
  <c r="AA289" i="38"/>
  <c r="AA290" i="38"/>
  <c r="AA291" i="38"/>
  <c r="AA292" i="38"/>
  <c r="AA293" i="38"/>
  <c r="AA294" i="38"/>
  <c r="AA295" i="38"/>
  <c r="AA296" i="38"/>
  <c r="AA297" i="38"/>
  <c r="AA298" i="38"/>
  <c r="AA299" i="38"/>
  <c r="AA300" i="38"/>
  <c r="AA307" i="38"/>
  <c r="AA308" i="38"/>
  <c r="AA306" i="38"/>
  <c r="AA342" i="38"/>
  <c r="AA344" i="38"/>
  <c r="AA345" i="38"/>
  <c r="AA343" i="38"/>
  <c r="AA346" i="38"/>
  <c r="AA348" i="38"/>
  <c r="AA347" i="38"/>
  <c r="AA349" i="38"/>
  <c r="AA350" i="38"/>
  <c r="AA351" i="38"/>
  <c r="AA352" i="38"/>
  <c r="AA353" i="38"/>
  <c r="AA354" i="38"/>
  <c r="AA355" i="38"/>
  <c r="AA356" i="38"/>
  <c r="AA357" i="38"/>
  <c r="AA359" i="38"/>
  <c r="AA360" i="38"/>
  <c r="AA361" i="38"/>
  <c r="AA362" i="38"/>
  <c r="AA363" i="38"/>
  <c r="AA364" i="38"/>
  <c r="AA365" i="38"/>
  <c r="AA366" i="38"/>
  <c r="AA367" i="38"/>
  <c r="AA368" i="38"/>
  <c r="AA369" i="38"/>
  <c r="AA370" i="38"/>
  <c r="AA371" i="38"/>
  <c r="AA372" i="38"/>
  <c r="AA377" i="38"/>
  <c r="AA378" i="38"/>
  <c r="AA376" i="38"/>
  <c r="AA380" i="38"/>
  <c r="AA382" i="38"/>
  <c r="AA383" i="38"/>
  <c r="AA381" i="38"/>
  <c r="AA384" i="38"/>
  <c r="AA386" i="38"/>
  <c r="AA385" i="38"/>
  <c r="AA387" i="38"/>
  <c r="AA388" i="38"/>
  <c r="AA389" i="38"/>
  <c r="AA390" i="38"/>
  <c r="AA391" i="38"/>
  <c r="AA392" i="38"/>
  <c r="AA393" i="38"/>
  <c r="AA394" i="38"/>
  <c r="AA395" i="38"/>
  <c r="AA396" i="38"/>
  <c r="AA397" i="38"/>
  <c r="AA398" i="38"/>
  <c r="AA399" i="38"/>
  <c r="AA400" i="38"/>
  <c r="AA401" i="38"/>
  <c r="AA402" i="38"/>
  <c r="AA403" i="38"/>
  <c r="AA404" i="38"/>
  <c r="AA405" i="38"/>
  <c r="AA406" i="38"/>
  <c r="AA407" i="38"/>
  <c r="AA408" i="38"/>
  <c r="AA409" i="38"/>
  <c r="AA411" i="38"/>
  <c r="AA412" i="38"/>
  <c r="AA410" i="38"/>
  <c r="AA417" i="38"/>
  <c r="AA419" i="38"/>
  <c r="AA429" i="38"/>
  <c r="AA431" i="38"/>
  <c r="AA432" i="38"/>
  <c r="AA430" i="38"/>
  <c r="AA433" i="38"/>
  <c r="AA435" i="38"/>
  <c r="AA434" i="38"/>
  <c r="AA437" i="38"/>
  <c r="AA438" i="38"/>
  <c r="AA439" i="38"/>
  <c r="AA440" i="38"/>
  <c r="AA441" i="38"/>
  <c r="AA442" i="38"/>
  <c r="AA443" i="38"/>
  <c r="AA444" i="38"/>
  <c r="AA445" i="38"/>
  <c r="AA447" i="38"/>
  <c r="AA446" i="38"/>
  <c r="AA448" i="38"/>
  <c r="AA449" i="38"/>
  <c r="AA450" i="38"/>
  <c r="AA451" i="38"/>
  <c r="AA452" i="38"/>
  <c r="AA453" i="38"/>
  <c r="AA454" i="38"/>
  <c r="AA455" i="38"/>
  <c r="AA456" i="38"/>
  <c r="AA457" i="38"/>
  <c r="AA458" i="38"/>
  <c r="AA459" i="38"/>
  <c r="AA460" i="38"/>
  <c r="AA461" i="38"/>
  <c r="AA462" i="38"/>
  <c r="AA305" i="38"/>
  <c r="AA168" i="38"/>
  <c r="AA169" i="38"/>
  <c r="AA170" i="38"/>
  <c r="AA88" i="38"/>
  <c r="AA90" i="38"/>
  <c r="AA91" i="38"/>
  <c r="AA89" i="38"/>
  <c r="AA92" i="38"/>
  <c r="AA94" i="38"/>
  <c r="AA93" i="38"/>
  <c r="AA95" i="38"/>
  <c r="AA96" i="38"/>
  <c r="AA97" i="38"/>
  <c r="AA98" i="38"/>
  <c r="AA99" i="38"/>
  <c r="AA100" i="38"/>
  <c r="AA101" i="38"/>
  <c r="AA102" i="38"/>
  <c r="AA103" i="38"/>
  <c r="AA104" i="38"/>
  <c r="AA105" i="38"/>
  <c r="AA106" i="38"/>
  <c r="AA107" i="38"/>
  <c r="AA108" i="38"/>
  <c r="AA109" i="38"/>
  <c r="AA110" i="38"/>
  <c r="AA111" i="38"/>
  <c r="AA112" i="38"/>
  <c r="AA113" i="38"/>
  <c r="AA114" i="38"/>
  <c r="AA115" i="38"/>
  <c r="AA116" i="38"/>
  <c r="AA117" i="38"/>
  <c r="AA119" i="38"/>
  <c r="AA120" i="38"/>
  <c r="AA118" i="38"/>
  <c r="AA125" i="38"/>
  <c r="AA127" i="38"/>
  <c r="AA128" i="38"/>
  <c r="AA126" i="38"/>
  <c r="AA131" i="38"/>
  <c r="AA133" i="38"/>
  <c r="AA132" i="38"/>
  <c r="AA134" i="38"/>
  <c r="AA135" i="38"/>
  <c r="AA52" i="38"/>
  <c r="AA54" i="38"/>
  <c r="AA68" i="38"/>
  <c r="AA69" i="38"/>
  <c r="AA70" i="38"/>
  <c r="AA67" i="38"/>
  <c r="AA73" i="38"/>
  <c r="AA72" i="38"/>
  <c r="AA77" i="38"/>
  <c r="AA78" i="38"/>
  <c r="AA79" i="38"/>
  <c r="AA317" i="38"/>
  <c r="AA318" i="38"/>
  <c r="AA321" i="38"/>
  <c r="AA322" i="38"/>
  <c r="AA40" i="38"/>
  <c r="AA51" i="38"/>
  <c r="AA49" i="38"/>
  <c r="AA55" i="38"/>
  <c r="AA58" i="38"/>
  <c r="AA59" i="38"/>
  <c r="AA56" i="38"/>
  <c r="AA57" i="38"/>
  <c r="AA162" i="38"/>
  <c r="AA167" i="38"/>
  <c r="AA181" i="38"/>
  <c r="AA182" i="38"/>
  <c r="AA183" i="38"/>
  <c r="AA184" i="38"/>
  <c r="AA172" i="38"/>
  <c r="AA173" i="38"/>
  <c r="AA174" i="38"/>
  <c r="AA175" i="38"/>
  <c r="AA176" i="38"/>
  <c r="AA177" i="38"/>
  <c r="AA235" i="38"/>
  <c r="AA239" i="38"/>
  <c r="AA468" i="38"/>
  <c r="AA129" i="38"/>
  <c r="AA267" i="38"/>
  <c r="AA266" i="38"/>
  <c r="AA303" i="38"/>
  <c r="AA375" i="38"/>
  <c r="AA71" i="38"/>
  <c r="AA473" i="38"/>
  <c r="AA62" i="38"/>
  <c r="AA50" i="38"/>
  <c r="AA53" i="38"/>
  <c r="AA64" i="38"/>
  <c r="AA65" i="38"/>
  <c r="AA63" i="38"/>
  <c r="AA314" i="38"/>
  <c r="AA316" i="38"/>
  <c r="AA310" i="38"/>
  <c r="AA315" i="38"/>
  <c r="AA309" i="38"/>
  <c r="AA313" i="38"/>
  <c r="AA312" i="38"/>
  <c r="AA80" i="38"/>
  <c r="AA83" i="38"/>
  <c r="AA84" i="38"/>
  <c r="AA121" i="38"/>
  <c r="AA122" i="38"/>
  <c r="AA123" i="38"/>
  <c r="AA124" i="38"/>
  <c r="AA165" i="38"/>
  <c r="AA163" i="38"/>
  <c r="AA166" i="38"/>
  <c r="AA379" i="38"/>
  <c r="AA234" i="38"/>
  <c r="AA237" i="38"/>
  <c r="AA236" i="38"/>
  <c r="AA238" i="38"/>
  <c r="AA252" i="38"/>
  <c r="AA253" i="38"/>
  <c r="AA465" i="38"/>
  <c r="AA469" i="38"/>
  <c r="AA470" i="38"/>
  <c r="AA474" i="38"/>
  <c r="AA475" i="38"/>
  <c r="AA66" i="38"/>
  <c r="AA74" i="38"/>
  <c r="AA75" i="38"/>
  <c r="AA76" i="38"/>
  <c r="AA311" i="38"/>
  <c r="AA81" i="38"/>
  <c r="AA164" i="38"/>
  <c r="AA161" i="38"/>
  <c r="AA178" i="38"/>
  <c r="AA180" i="38"/>
  <c r="AA179" i="38"/>
  <c r="AA171" i="38"/>
  <c r="AA185" i="38"/>
  <c r="AA189" i="38"/>
  <c r="AA188" i="38"/>
  <c r="AA191" i="38"/>
  <c r="AA190" i="38"/>
  <c r="AA240" i="38"/>
  <c r="AA241" i="38"/>
  <c r="AA242" i="38"/>
  <c r="AA243" i="38"/>
  <c r="AA244" i="38"/>
  <c r="AA247" i="38"/>
  <c r="AA248" i="38"/>
  <c r="AA245" i="38"/>
  <c r="AA249" i="38"/>
  <c r="AA246" i="38"/>
  <c r="AA250" i="38"/>
  <c r="AA251" i="38"/>
  <c r="AA324" i="38"/>
  <c r="AA323" i="38"/>
  <c r="AA325" i="38"/>
  <c r="AA326" i="38"/>
  <c r="AA331" i="38"/>
  <c r="AA327" i="38"/>
  <c r="AA328" i="38"/>
  <c r="AA329" i="38"/>
  <c r="AA330" i="38"/>
  <c r="AA332" i="38"/>
  <c r="AA466" i="38"/>
  <c r="AA467" i="38"/>
  <c r="AA472" i="38"/>
  <c r="AA471" i="38"/>
  <c r="AA463" i="38"/>
  <c r="AA285" i="38"/>
  <c r="AA464" i="38"/>
  <c r="AA196" i="38"/>
  <c r="AA46" i="38"/>
  <c r="AA47" i="38"/>
  <c r="AA60" i="38"/>
  <c r="AA61" i="38"/>
  <c r="AA85" i="38"/>
  <c r="AA86" i="38"/>
  <c r="AA87" i="38"/>
  <c r="AA373" i="38"/>
  <c r="AA374" i="38"/>
  <c r="AA202" i="38"/>
  <c r="AA194" i="38"/>
  <c r="AA197" i="38"/>
  <c r="AA195" i="38"/>
  <c r="AA192" i="38"/>
  <c r="AA193" i="38"/>
  <c r="AA254" i="38"/>
  <c r="AA256" i="38"/>
  <c r="AA257" i="38"/>
  <c r="AA258" i="38"/>
  <c r="AA259" i="38"/>
  <c r="AA260" i="38"/>
  <c r="AA334" i="38"/>
  <c r="AA335" i="38"/>
  <c r="AA338" i="38"/>
  <c r="AA337" i="38"/>
  <c r="AA340" i="38"/>
  <c r="AA341" i="38"/>
  <c r="AA282" i="38"/>
  <c r="AA358" i="38"/>
  <c r="AA82" i="38"/>
  <c r="AA159" i="38"/>
  <c r="AA186" i="38"/>
  <c r="AA187" i="38"/>
  <c r="AA25" i="38"/>
  <c r="AA28" i="38"/>
  <c r="AA48" i="38"/>
  <c r="AA320" i="38"/>
  <c r="AA319" i="38"/>
  <c r="AA130" i="38"/>
  <c r="AA336" i="38"/>
  <c r="AA339" i="38"/>
  <c r="AA413" i="38"/>
  <c r="AA414" i="38"/>
  <c r="AA415" i="38"/>
  <c r="AA261" i="38"/>
  <c r="AA35" i="38"/>
  <c r="AA255" i="38"/>
  <c r="AA19" i="38"/>
  <c r="AA304" i="38"/>
  <c r="AA155" i="38"/>
  <c r="AA3" i="38"/>
  <c r="S19" i="38"/>
  <c r="S25" i="38"/>
  <c r="S28" i="38"/>
  <c r="S35" i="38"/>
  <c r="S40" i="38"/>
  <c r="S3" i="38"/>
  <c r="N121" i="38"/>
  <c r="N122" i="38"/>
  <c r="N123" i="38"/>
  <c r="N124" i="38"/>
  <c r="N3" i="38"/>
  <c r="N140" i="38"/>
  <c r="N73" i="38"/>
  <c r="N125" i="38"/>
  <c r="N113" i="38"/>
  <c r="N114" i="38"/>
  <c r="N115" i="38"/>
  <c r="N116" i="38"/>
  <c r="N88" i="38"/>
  <c r="N145" i="38"/>
  <c r="N126" i="38"/>
  <c r="N77" i="38"/>
  <c r="N127" i="38"/>
  <c r="N138" i="38"/>
  <c r="N74" i="38"/>
  <c r="N128" i="38"/>
  <c r="N141" i="38"/>
  <c r="N101" i="38"/>
  <c r="N102" i="38"/>
  <c r="N22" i="38"/>
  <c r="N75" i="38"/>
  <c r="N48" i="38"/>
  <c r="N49" i="38"/>
  <c r="N50" i="38"/>
  <c r="N129" i="38"/>
  <c r="N37" i="38"/>
  <c r="N108" i="38"/>
  <c r="N142" i="38"/>
  <c r="N109" i="38"/>
  <c r="N139" i="38"/>
  <c r="N96" i="38"/>
  <c r="N51" i="38"/>
  <c r="N52" i="38"/>
  <c r="N53" i="38"/>
  <c r="N54" i="38"/>
  <c r="N55" i="38"/>
  <c r="N56" i="38"/>
  <c r="N57" i="38"/>
  <c r="N58" i="38"/>
  <c r="N59" i="38"/>
  <c r="N97" i="38"/>
  <c r="N98" i="38"/>
  <c r="N60" i="38"/>
  <c r="N38" i="38"/>
  <c r="N4" i="38"/>
  <c r="N5" i="38"/>
  <c r="N6" i="38"/>
  <c r="N7" i="38"/>
  <c r="N8" i="38"/>
  <c r="N9" i="38"/>
  <c r="N10" i="38"/>
  <c r="N11" i="38"/>
  <c r="N61" i="38"/>
  <c r="N12" i="38"/>
  <c r="N62" i="38"/>
  <c r="N63" i="38"/>
  <c r="N23" i="38"/>
  <c r="N24" i="38"/>
  <c r="N25" i="38"/>
  <c r="N26" i="38"/>
  <c r="N27" i="38"/>
  <c r="N13" i="38"/>
  <c r="N14" i="38"/>
  <c r="N15" i="38"/>
  <c r="N16" i="38"/>
  <c r="N137" i="38"/>
  <c r="N146" i="38"/>
  <c r="N130" i="38"/>
  <c r="N89" i="38"/>
  <c r="N90" i="38"/>
  <c r="N91" i="38"/>
  <c r="N92" i="38"/>
  <c r="N78" i="38"/>
  <c r="N79" i="38"/>
  <c r="N80" i="38"/>
  <c r="N81" i="38"/>
  <c r="N82" i="38"/>
  <c r="N83" i="38"/>
  <c r="N39" i="38"/>
  <c r="N40" i="38"/>
  <c r="N41" i="38"/>
  <c r="N42" i="38"/>
  <c r="N43" i="38"/>
  <c r="N147" i="38"/>
  <c r="N103" i="38"/>
  <c r="N104" i="38"/>
  <c r="N105" i="38"/>
  <c r="N150" i="38"/>
  <c r="N64" i="38"/>
  <c r="N117" i="38"/>
  <c r="N118" i="38"/>
  <c r="N65" i="38"/>
  <c r="N93" i="38"/>
  <c r="N131" i="38"/>
  <c r="N132" i="38"/>
  <c r="N133" i="38"/>
  <c r="N28" i="38"/>
  <c r="N66" i="38"/>
  <c r="N44" i="38"/>
  <c r="N45" i="38"/>
  <c r="N76" i="38"/>
  <c r="N110" i="38"/>
  <c r="N134" i="38"/>
  <c r="N29" i="38"/>
  <c r="N34" i="38"/>
  <c r="N84" i="38"/>
  <c r="N85" i="38"/>
  <c r="N86" i="38"/>
  <c r="N87" i="38"/>
  <c r="N99" i="38"/>
  <c r="N135" i="38"/>
  <c r="N33" i="38"/>
  <c r="N100" i="38"/>
  <c r="N35" i="38"/>
  <c r="N36" i="38"/>
  <c r="N119" i="38"/>
  <c r="N120" i="38"/>
  <c r="N46" i="38"/>
  <c r="N47" i="38"/>
  <c r="N17" i="38"/>
  <c r="N18" i="38"/>
  <c r="N19" i="38"/>
  <c r="N94" i="38"/>
  <c r="N95" i="38"/>
  <c r="N20" i="38"/>
  <c r="N21" i="38"/>
  <c r="N111" i="38"/>
  <c r="N112" i="38"/>
  <c r="N143" i="38"/>
  <c r="N67" i="38"/>
  <c r="N136" i="38"/>
  <c r="N148" i="38"/>
  <c r="N149" i="38"/>
  <c r="N106" i="38"/>
  <c r="N107" i="38"/>
  <c r="N151" i="38"/>
  <c r="N72" i="38"/>
  <c r="N68" i="38"/>
  <c r="N69" i="38"/>
  <c r="N70" i="38"/>
  <c r="N71" i="38"/>
  <c r="N30" i="38"/>
  <c r="N31" i="38"/>
  <c r="N32" i="38"/>
  <c r="N144" i="38"/>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<sst xmlns="http://schemas.openxmlformats.org/spreadsheetml/2006/main" count="16758" uniqueCount="10586">
  <si>
    <t>Verion:</t>
  </si>
  <si>
    <t>Date:</t>
  </si>
  <si>
    <t>Latest Release:</t>
  </si>
  <si>
    <t>Official site:</t>
  </si>
  <si>
    <t>https://www.nzta.govt.nz/roads-and-rail/asset-management-data-standard/data-standard/</t>
  </si>
  <si>
    <t>NOTES:</t>
  </si>
  <si>
    <t>road_name</t>
  </si>
  <si>
    <t>road_id</t>
  </si>
  <si>
    <t>Action</t>
  </si>
  <si>
    <t>Side</t>
  </si>
  <si>
    <t>Asset Owner Organisation</t>
  </si>
  <si>
    <t>Yes No</t>
  </si>
  <si>
    <t>True False</t>
  </si>
  <si>
    <t>Known/Estimate</t>
  </si>
  <si>
    <t>Work Origin</t>
  </si>
  <si>
    <t>Valve Type</t>
  </si>
  <si>
    <t>Sign Type</t>
  </si>
  <si>
    <t>Sign Class</t>
  </si>
  <si>
    <t>Pavement Source</t>
  </si>
  <si>
    <t>Non-TCD Sign Type</t>
  </si>
  <si>
    <t>Asset ID</t>
  </si>
  <si>
    <t>Description</t>
  </si>
  <si>
    <t>Active</t>
  </si>
  <si>
    <t>Work Origin ID</t>
  </si>
  <si>
    <t>Add</t>
  </si>
  <si>
    <t>Left</t>
  </si>
  <si>
    <t>(EC) MARLBOROUGH</t>
  </si>
  <si>
    <t>Yes</t>
  </si>
  <si>
    <t>Known</t>
  </si>
  <si>
    <t>Activity Management Planning Improvement</t>
  </si>
  <si>
    <t>Air Release</t>
  </si>
  <si>
    <t>AB4 - Advance advisory Bus and EV Only</t>
  </si>
  <si>
    <t>Advisory</t>
  </si>
  <si>
    <t>Ahaura</t>
  </si>
  <si>
    <t>For</t>
  </si>
  <si>
    <t>Adopt A Highway</t>
  </si>
  <si>
    <t>AAH</t>
  </si>
  <si>
    <t>Bitumen 130/150</t>
  </si>
  <si>
    <t>Activity management planning improvement</t>
  </si>
  <si>
    <t>Replace</t>
  </si>
  <si>
    <t>Right</t>
  </si>
  <si>
    <t>(NOC) BOP EAST</t>
  </si>
  <si>
    <t>No</t>
  </si>
  <si>
    <t>Estimate</t>
  </si>
  <si>
    <t>Advance Property Purchase</t>
  </si>
  <si>
    <t>Ball</t>
  </si>
  <si>
    <t>AB4 - Advance advisory T2 HV EV lane</t>
  </si>
  <si>
    <t>Guide</t>
  </si>
  <si>
    <t>Aparima River - Upper</t>
  </si>
  <si>
    <t>Against</t>
  </si>
  <si>
    <t>Pass Safely - Cyclists</t>
  </si>
  <si>
    <t>AU52</t>
  </si>
  <si>
    <t>Multi grade binder</t>
  </si>
  <si>
    <t>Advance property purchase - local roads</t>
  </si>
  <si>
    <t>Delete</t>
  </si>
  <si>
    <t>Centre</t>
  </si>
  <si>
    <t>(NOC) BOP WEST</t>
  </si>
  <si>
    <t>Bridge And Structures Renewals</t>
  </si>
  <si>
    <t>Butterfly</t>
  </si>
  <si>
    <t>AB4 - Advance advisory T3 HV EV lane</t>
  </si>
  <si>
    <t>Motorist services</t>
  </si>
  <si>
    <t>Arapae</t>
  </si>
  <si>
    <t>Both</t>
  </si>
  <si>
    <t>Bridge Route Position</t>
  </si>
  <si>
    <t>BRP</t>
  </si>
  <si>
    <t>Emulsion Polymer Modified</t>
  </si>
  <si>
    <t>Base Preservation Drainage Length</t>
  </si>
  <si>
    <t>Update</t>
  </si>
  <si>
    <t>(NOC) CENTRAL WAIKATO</t>
  </si>
  <si>
    <t>Cycle Path Maintenance</t>
  </si>
  <si>
    <t>Check</t>
  </si>
  <si>
    <t>AB41 - Advance advisory special vehicle lane supplementary - [distance] m</t>
  </si>
  <si>
    <t>Parking</t>
  </si>
  <si>
    <t>Ashhurst</t>
  </si>
  <si>
    <t>Benchmark Site Marker</t>
  </si>
  <si>
    <t>BSM</t>
  </si>
  <si>
    <t>PG58 Extreme</t>
  </si>
  <si>
    <t>Basecourse Overlay</t>
  </si>
  <si>
    <t>(NOC) COASTAL OTAGO</t>
  </si>
  <si>
    <t>Cycle Path Renewal</t>
  </si>
  <si>
    <t>Double Check</t>
  </si>
  <si>
    <t>AB42 - Advance advisory special vehicle lane supplementary - Ahead</t>
  </si>
  <si>
    <t>Regulatory</t>
  </si>
  <si>
    <t>Awapuni Quarry</t>
  </si>
  <si>
    <t>Culvert Position Marker</t>
  </si>
  <si>
    <t>CPM</t>
  </si>
  <si>
    <t>PG58 Heavy</t>
  </si>
  <si>
    <t>Bus services</t>
  </si>
  <si>
    <t>Lane Location</t>
  </si>
  <si>
    <t>Asset Status</t>
  </si>
  <si>
    <t>(NOC) EAST WAIKATO</t>
  </si>
  <si>
    <t>Construction Method</t>
  </si>
  <si>
    <t>Cycling Facilities</t>
  </si>
  <si>
    <t>Flap</t>
  </si>
  <si>
    <t>AB43 - Advance advisory special vehicle lane supplementary - On-ramp</t>
  </si>
  <si>
    <t>Toll</t>
  </si>
  <si>
    <t>Awatere River - Awatere Valley</t>
  </si>
  <si>
    <t>Calibration Site Marker</t>
  </si>
  <si>
    <t>CSM</t>
  </si>
  <si>
    <t>PG58 Standard</t>
  </si>
  <si>
    <t>Customer LoS roughness maintenance</t>
  </si>
  <si>
    <t>Bus Lane</t>
  </si>
  <si>
    <t>As-Built</t>
  </si>
  <si>
    <t>(NOC) HAWKES BAY</t>
  </si>
  <si>
    <t>Premade</t>
  </si>
  <si>
    <t>Drainage Renewals</t>
  </si>
  <si>
    <t>Gate</t>
  </si>
  <si>
    <t>AB5 - Shared Zone</t>
  </si>
  <si>
    <t>Visitor attractions</t>
  </si>
  <si>
    <t>Awatoto</t>
  </si>
  <si>
    <t>Not applicable</t>
  </si>
  <si>
    <t>Calibration Site Sign</t>
  </si>
  <si>
    <t>CSS</t>
  </si>
  <si>
    <t>PG58 Very Heavy</t>
  </si>
  <si>
    <t>Customer LoS rutting maintenance</t>
  </si>
  <si>
    <t>Cycle Lane</t>
  </si>
  <si>
    <t>Decommissioned</t>
  </si>
  <si>
    <t>(NOC) MANAWATU-WHANGANUI</t>
  </si>
  <si>
    <t>In Situ</t>
  </si>
  <si>
    <t>Emergency Works</t>
  </si>
  <si>
    <t>Hydrant</t>
  </si>
  <si>
    <t>AE1L - Stock effluent disposal ahead, on left 300m</t>
  </si>
  <si>
    <t>Warning</t>
  </si>
  <si>
    <t>Baldrock</t>
  </si>
  <si>
    <t>Unknown</t>
  </si>
  <si>
    <t>Department of Conservation</t>
  </si>
  <si>
    <t>DOC</t>
  </si>
  <si>
    <t>PG64 Extreme</t>
  </si>
  <si>
    <t>Cycle path maintenance</t>
  </si>
  <si>
    <t>Median</t>
  </si>
  <si>
    <t>Designed</t>
  </si>
  <si>
    <t>(NOC) MILFORD</t>
  </si>
  <si>
    <t>Environmental Maintenance</t>
  </si>
  <si>
    <t>Knife</t>
  </si>
  <si>
    <t>AE1R - Stock effluent disposal ahead, on right 300m</t>
  </si>
  <si>
    <t>Bartlett Road - Appleby</t>
  </si>
  <si>
    <t>Dumping of Rubbish Prohibited</t>
  </si>
  <si>
    <t>DRP</t>
  </si>
  <si>
    <t>PG64 Heavy</t>
  </si>
  <si>
    <t>Cycling facilities</t>
  </si>
  <si>
    <t>Ramp</t>
  </si>
  <si>
    <t>In Storage</t>
  </si>
  <si>
    <t>(NOC) NELSON-TASMAN</t>
  </si>
  <si>
    <t>Environmental Renewals</t>
  </si>
  <si>
    <t>Needle</t>
  </si>
  <si>
    <t>AE2L - Stock effluent disposal ahead, turn left 300m</t>
  </si>
  <si>
    <t>Beatson's</t>
  </si>
  <si>
    <t>Fire Hazard (Grapefruit sign)</t>
  </si>
  <si>
    <t>FH</t>
  </si>
  <si>
    <t>PG64 Standard</t>
  </si>
  <si>
    <t>Drainage renewals</t>
  </si>
  <si>
    <t>Road Side</t>
  </si>
  <si>
    <t>In Use</t>
  </si>
  <si>
    <t>(NOC) NORTH CANTERBURY</t>
  </si>
  <si>
    <t>Financial Grants</t>
  </si>
  <si>
    <t>Plug</t>
  </si>
  <si>
    <t>AE2R - Stock effluent disposal ahead, turn right 300m</t>
  </si>
  <si>
    <t>Bellingham Quarries Larmer Rd</t>
  </si>
  <si>
    <t>Advance direction (Stack) - Cross roads</t>
  </si>
  <si>
    <t>G-AD1</t>
  </si>
  <si>
    <t>PG64 Very Heavy</t>
  </si>
  <si>
    <t>Efficiency</t>
  </si>
  <si>
    <t>Out of Service</t>
  </si>
  <si>
    <t>(NOC) NORTHLAND</t>
  </si>
  <si>
    <t>Footpath Maintenance</t>
  </si>
  <si>
    <t>Pressure Reducer</t>
  </si>
  <si>
    <t>AE31 - Stock effluent disposal indicator, arrow pointing left</t>
  </si>
  <si>
    <t>Background Colour</t>
  </si>
  <si>
    <t>Black Marble Quarry</t>
  </si>
  <si>
    <t>Advance direction (Stack) - Skew intersection</t>
  </si>
  <si>
    <t>G-AD2</t>
  </si>
  <si>
    <t>PG52 Extreme</t>
  </si>
  <si>
    <t>Emergency works</t>
  </si>
  <si>
    <t>Planned</t>
  </si>
  <si>
    <t>(NOC) OTAGO CENTRAL</t>
  </si>
  <si>
    <t>Yes No Unknown</t>
  </si>
  <si>
    <t>Footpath Renewal</t>
  </si>
  <si>
    <t>Pressure Relief</t>
  </si>
  <si>
    <t>AE32 - Stock effluent disposal indicator, arrow veering left</t>
  </si>
  <si>
    <t>Black</t>
  </si>
  <si>
    <t>Blackhead Quarries Ltd (Balclutha)</t>
  </si>
  <si>
    <t>Framed (Non-AMDS)</t>
  </si>
  <si>
    <t>Advance direction (Stack) - "T" intersection</t>
  </si>
  <si>
    <t>G-AD3</t>
  </si>
  <si>
    <t>PG52 Very Heavy</t>
  </si>
  <si>
    <t>Environmental maintenance</t>
  </si>
  <si>
    <t>Removed</t>
  </si>
  <si>
    <t>(NOC) SOUTH CANTERBURY</t>
  </si>
  <si>
    <t>Low Cost / Low Risk Public Transport Improvements</t>
  </si>
  <si>
    <t>Pressure Sustaining</t>
  </si>
  <si>
    <t>AE34 - Stock effluent disposal indicator, arrow veering right</t>
  </si>
  <si>
    <t>Blue</t>
  </si>
  <si>
    <t>Blackhead Quarries Ltd (Blackhead)</t>
  </si>
  <si>
    <t>Framed</t>
  </si>
  <si>
    <t>Advance direction (Map) - "T" or cross roads</t>
  </si>
  <si>
    <t>G-AD4</t>
  </si>
  <si>
    <t>Polyurethane</t>
  </si>
  <si>
    <t>Under Construction</t>
  </si>
  <si>
    <t>(NOC) SOUTHLAND</t>
  </si>
  <si>
    <t>Aluminium</t>
  </si>
  <si>
    <t>Management Of The Funding Allocation System</t>
  </si>
  <si>
    <t>Reduced Pressure Zone Device</t>
  </si>
  <si>
    <t>AE35 - Stock effluent disposal indicator, arrow pointing right</t>
  </si>
  <si>
    <t>Blue and Green</t>
  </si>
  <si>
    <t>Blue Rock Quarry</t>
  </si>
  <si>
    <t>Not Framed</t>
  </si>
  <si>
    <t>Advance Direction (Map) - Roundabout</t>
  </si>
  <si>
    <t>GAD5</t>
  </si>
  <si>
    <t>Portland cement</t>
  </si>
  <si>
    <t>Financial grants</t>
  </si>
  <si>
    <t>(NOC) TAIRAWHITI ROADS NORTHERN</t>
  </si>
  <si>
    <t>Minor Events</t>
  </si>
  <si>
    <t>Vacuum Valve</t>
  </si>
  <si>
    <t>AH1A - Heavy vehicles bypass ahead, 200 m</t>
  </si>
  <si>
    <t>Blue and White</t>
  </si>
  <si>
    <t>Boulder creek</t>
  </si>
  <si>
    <t>Advance direction (Map) - Roundabout</t>
  </si>
  <si>
    <t>G-AD5</t>
  </si>
  <si>
    <t>Polymer Modified Bitumen</t>
  </si>
  <si>
    <t>Foam Bitumen Stabilisation</t>
  </si>
  <si>
    <t>Removal Reason</t>
  </si>
  <si>
    <t>(NOC) TAIRAWHITI ROADS WESTERN</t>
  </si>
  <si>
    <t>Concrete</t>
  </si>
  <si>
    <t>Minor Improvements</t>
  </si>
  <si>
    <t>AH1A - Heavy vehicles bypass ahead, 300 m</t>
  </si>
  <si>
    <t>Brown</t>
  </si>
  <si>
    <t>Boyle River</t>
  </si>
  <si>
    <t>Advance Direction- Street name sign</t>
  </si>
  <si>
    <t>G-ADN</t>
  </si>
  <si>
    <t>Water</t>
  </si>
  <si>
    <t>Full Replacement</t>
  </si>
  <si>
    <t>Bylaw Update Or Regulation Change</t>
  </si>
  <si>
    <t>(NOC) TARANAKI</t>
  </si>
  <si>
    <t>Earthenware</t>
  </si>
  <si>
    <t>Network And Asset Management</t>
  </si>
  <si>
    <t>AH1L - Heavy vehicles bypass, arrow pointing left</t>
  </si>
  <si>
    <t>Brown and Blue</t>
  </si>
  <si>
    <t>Brixton Quarry</t>
  </si>
  <si>
    <t>Advanced lane direction [Arrow]</t>
  </si>
  <si>
    <t>G-ALD1</t>
  </si>
  <si>
    <t>Granular Replacement</t>
  </si>
  <si>
    <t>Change In Design</t>
  </si>
  <si>
    <t>(NOC) Tairawhiti</t>
  </si>
  <si>
    <t>Fabric</t>
  </si>
  <si>
    <t>Network Operations</t>
  </si>
  <si>
    <t>AH1R - Heavy vehicles bypass, arrow pointing right</t>
  </si>
  <si>
    <t>Green</t>
  </si>
  <si>
    <t>Brookby Quarry - Kaipara</t>
  </si>
  <si>
    <t>Advanced lane direction [Message]</t>
  </si>
  <si>
    <t>G-ALD2</t>
  </si>
  <si>
    <t>Not Applicable</t>
  </si>
  <si>
    <t>Heavy Duty Maintenance - NPV option</t>
  </si>
  <si>
    <t>Change In Parking Requirement</t>
  </si>
  <si>
    <t>(NOC) WELLINGTON</t>
  </si>
  <si>
    <t>Network Service Maintenance</t>
  </si>
  <si>
    <t>Marking Group</t>
  </si>
  <si>
    <t>AH21 - Heavy vehicles No engine braking next 4 km</t>
  </si>
  <si>
    <t>Orange</t>
  </si>
  <si>
    <t>Brynderwyn Quarry</t>
  </si>
  <si>
    <t>Confirmation Destination</t>
  </si>
  <si>
    <t>G-CD1</t>
  </si>
  <si>
    <t>Bitumen 180/200</t>
  </si>
  <si>
    <t>Level crossing warning devices</t>
  </si>
  <si>
    <t>Corrosion</t>
  </si>
  <si>
    <t>(NOC) WEST COAST</t>
  </si>
  <si>
    <t>Cast Iron</t>
  </si>
  <si>
    <t>New Activities Influencing Users Of The Transport System</t>
  </si>
  <si>
    <t>Audio-Tactile</t>
  </si>
  <si>
    <t>AJ11 - Intersections 'No Exit'</t>
  </si>
  <si>
    <t>Red</t>
  </si>
  <si>
    <t>Bulls Bullocks</t>
  </si>
  <si>
    <t>Sign Material (Non-AMDS)</t>
  </si>
  <si>
    <t>Intersection Direction</t>
  </si>
  <si>
    <t>G-ID1</t>
  </si>
  <si>
    <t>Bitumen 45/55</t>
  </si>
  <si>
    <t>Management of the funding allocation system</t>
  </si>
  <si>
    <t>Damaged-Crash</t>
  </si>
  <si>
    <t>(NOC) WEST WAIKATO</t>
  </si>
  <si>
    <t>New Roads</t>
  </si>
  <si>
    <t>Continuous Line</t>
  </si>
  <si>
    <t>AJ12 - Intersections 'Turn left at any time with care'</t>
  </si>
  <si>
    <t>White</t>
  </si>
  <si>
    <t>Bulls Metal Higgins</t>
  </si>
  <si>
    <t>Diamond grade (diamond shape)</t>
  </si>
  <si>
    <t>DG</t>
  </si>
  <si>
    <t>Intersection Direction sign with Street name sign</t>
  </si>
  <si>
    <t>G-ID1A</t>
  </si>
  <si>
    <t>Bitumen 60/70</t>
  </si>
  <si>
    <t>Minor events</t>
  </si>
  <si>
    <t>Damaged-Other</t>
  </si>
  <si>
    <t>AT - Auckland Transport Alliance</t>
  </si>
  <si>
    <t>New Traffic Management Facilities</t>
  </si>
  <si>
    <t>Dashed Line</t>
  </si>
  <si>
    <t>AME - Expressway</t>
  </si>
  <si>
    <t>White and Orange</t>
  </si>
  <si>
    <t>Byfords (Berrys)</t>
  </si>
  <si>
    <t>Engineer Grade - Class 100</t>
  </si>
  <si>
    <t>EG</t>
  </si>
  <si>
    <t>Intersection Direction [Arrow]</t>
  </si>
  <si>
    <t>G-ID2</t>
  </si>
  <si>
    <t>Bitumen 80/100</t>
  </si>
  <si>
    <t>Network and asset management</t>
  </si>
  <si>
    <t>Faded</t>
  </si>
  <si>
    <t>AUCK ALLIANCE (ASM)</t>
  </si>
  <si>
    <t>Operations &amp; Maintenance Of Real-Time And Ticketing Systems</t>
  </si>
  <si>
    <t>Diagonal Marking</t>
  </si>
  <si>
    <t>AME1 - Expressway Begins</t>
  </si>
  <si>
    <t>White and Yellow</t>
  </si>
  <si>
    <t>Byfords (Desert Rd)</t>
  </si>
  <si>
    <t>High Intensity - Glass Bead (Class 300)</t>
  </si>
  <si>
    <t>HG</t>
  </si>
  <si>
    <t>Intersection Direction [Arrow] and St. name sign</t>
  </si>
  <si>
    <t>G-ID2A</t>
  </si>
  <si>
    <t>Emulsion 130/150</t>
  </si>
  <si>
    <t>New roads</t>
  </si>
  <si>
    <t>LED Upgrade Programme</t>
  </si>
  <si>
    <t>Alpine Energy</t>
  </si>
  <si>
    <t>Passenger Facilities And Infrastructure Improvements - Bus</t>
  </si>
  <si>
    <t>Intersection Delineation</t>
  </si>
  <si>
    <t>AME2 - Expressway Ends [xx] m</t>
  </si>
  <si>
    <t>Yellow</t>
  </si>
  <si>
    <t>Cass River Quarry</t>
  </si>
  <si>
    <t>High intensity (honey comb)</t>
  </si>
  <si>
    <t>HI</t>
  </si>
  <si>
    <t>Intersection Direction - with route marker</t>
  </si>
  <si>
    <t>G-ID3</t>
  </si>
  <si>
    <t>Emulsion 180/200</t>
  </si>
  <si>
    <t>New traffic management facilities</t>
  </si>
  <si>
    <t>Missing</t>
  </si>
  <si>
    <t>Ashburton District Council</t>
  </si>
  <si>
    <t>Passenger Facilities And Infrastructure Improvements - Ferry</t>
  </si>
  <si>
    <t>Messaging</t>
  </si>
  <si>
    <t>AME3 - Expressway Ends [xx] m</t>
  </si>
  <si>
    <t>Yellow and Green</t>
  </si>
  <si>
    <t>Clutha Street Alluvial Deposit</t>
  </si>
  <si>
    <t>High Intensity - Prismatic (Class 400)</t>
  </si>
  <si>
    <t>HP</t>
  </si>
  <si>
    <t>Intersection Direction - route marker with St.name</t>
  </si>
  <si>
    <t>G-ID3A</t>
  </si>
  <si>
    <t>Emulsion 80/100</t>
  </si>
  <si>
    <t>Non-Base Preservation</t>
  </si>
  <si>
    <t>Reconstructed</t>
  </si>
  <si>
    <t>Auckland Council</t>
  </si>
  <si>
    <t>Passenger Facilities And Infrastructure Improvements - Rail</t>
  </si>
  <si>
    <t>Miscellaneous Marking</t>
  </si>
  <si>
    <t>AME4 - Expressway Ends - on off-ramp/side road</t>
  </si>
  <si>
    <t>Conway River - Ferniehurst Mobile Crusher</t>
  </si>
  <si>
    <t>Non-reflective</t>
  </si>
  <si>
    <t>NR</t>
  </si>
  <si>
    <t>Intersection Direction - Urban</t>
  </si>
  <si>
    <t>G-ID4</t>
  </si>
  <si>
    <t>Epoxy resin</t>
  </si>
  <si>
    <t>Operational traffic management</t>
  </si>
  <si>
    <t>Redundant</t>
  </si>
  <si>
    <t>Auckland Transport</t>
  </si>
  <si>
    <t>Passenger Services - Bus</t>
  </si>
  <si>
    <t>Raised Pavement Marker</t>
  </si>
  <si>
    <t>AME5 - Named Expressway Begins</t>
  </si>
  <si>
    <t>Corbett Road Quarry</t>
  </si>
  <si>
    <t>Optimum Wide Observation Angle - Class 1100</t>
  </si>
  <si>
    <t>OP</t>
  </si>
  <si>
    <t>Intersection Direction - Urban with Strret name si</t>
  </si>
  <si>
    <t>G-ID4A</t>
  </si>
  <si>
    <t>Passenger ferry services</t>
  </si>
  <si>
    <t>Upgrade</t>
  </si>
  <si>
    <t>Aurora Energy</t>
  </si>
  <si>
    <t>Passenger Services - Ferry</t>
  </si>
  <si>
    <t>Symbol</t>
  </si>
  <si>
    <t>AME6 - Named Expressway Ends [xx] m</t>
  </si>
  <si>
    <t>Coutts Island</t>
  </si>
  <si>
    <t>Class 1A Prismatic</t>
  </si>
  <si>
    <t>PR</t>
  </si>
  <si>
    <t>Intersection Direction - "T"</t>
  </si>
  <si>
    <t>G-ID5</t>
  </si>
  <si>
    <t>Passenger rail services</t>
  </si>
  <si>
    <t>Vandalism</t>
  </si>
  <si>
    <t>Bay of Plenty Regional Council</t>
  </si>
  <si>
    <t>Passenger Services - Rail</t>
  </si>
  <si>
    <t>AME7 - Named Expressway Ends - on main road</t>
  </si>
  <si>
    <t>Connection Mode</t>
  </si>
  <si>
    <t>Crawford Pit</t>
  </si>
  <si>
    <t>Standard Wide Observation Angle - Class 900</t>
  </si>
  <si>
    <t>SP</t>
  </si>
  <si>
    <t>Intersection Direction - "T" with Street name sign</t>
  </si>
  <si>
    <t>G-ID5A</t>
  </si>
  <si>
    <t>Pavement Preservation</t>
  </si>
  <si>
    <t>Buller District Council</t>
  </si>
  <si>
    <t>Adjust Reason</t>
  </si>
  <si>
    <t>Storm Water Purpose</t>
  </si>
  <si>
    <t>Payments For Total Mobility Wheelchair Hoists And Ramps</t>
  </si>
  <si>
    <t>AME8 - Named Expressway Ends - on off-ramp/side road</t>
  </si>
  <si>
    <t>Connected to Named Asset</t>
  </si>
  <si>
    <t>Davies</t>
  </si>
  <si>
    <t>UN</t>
  </si>
  <si>
    <t>Intersection Direction - Street Name Sign</t>
  </si>
  <si>
    <t>G-ID6</t>
  </si>
  <si>
    <t>Principal's Risk Non-routine maintenance</t>
  </si>
  <si>
    <t>Buller Electricity</t>
  </si>
  <si>
    <t>Additional to give Total</t>
  </si>
  <si>
    <t>Geotech Drainage</t>
  </si>
  <si>
    <t>Programme Business Case Development</t>
  </si>
  <si>
    <t>AMEN - Named Expressway</t>
  </si>
  <si>
    <t>Connected to Something Else</t>
  </si>
  <si>
    <t>Doughertys</t>
  </si>
  <si>
    <t>Wide Observation Area</t>
  </si>
  <si>
    <t>WA</t>
  </si>
  <si>
    <t>[Place Name]</t>
  </si>
  <si>
    <t>G-PN1</t>
  </si>
  <si>
    <t>Programme business case development</t>
  </si>
  <si>
    <t>Carterton District Council</t>
  </si>
  <si>
    <t>Common Section</t>
  </si>
  <si>
    <t>Stormwater Treatment and Bulk Management</t>
  </si>
  <si>
    <t>Property Management</t>
  </si>
  <si>
    <t>AMM - Motorway</t>
  </si>
  <si>
    <t>Post Count</t>
  </si>
  <si>
    <t>Drury Quarry</t>
  </si>
  <si>
    <t>Threshold Sign - Place Name + Speed Limit</t>
  </si>
  <si>
    <t>G-PN2</t>
  </si>
  <si>
    <t>Promotion, education and advertising</t>
  </si>
  <si>
    <t>Replacement Status</t>
  </si>
  <si>
    <t>Central Hawke's Bay District Council</t>
  </si>
  <si>
    <t>Cul de sac</t>
  </si>
  <si>
    <t>Surface Water Collection and Conveyance</t>
  </si>
  <si>
    <t>Property Purchase (Local Roads)</t>
  </si>
  <si>
    <t>Marking Type</t>
  </si>
  <si>
    <t>AMM1 - Motorway Begins</t>
  </si>
  <si>
    <t>Earnscleugh McPherson Road</t>
  </si>
  <si>
    <t>Route Marker - Single numeral</t>
  </si>
  <si>
    <t>G-RM1</t>
  </si>
  <si>
    <t>Asphaltic Concrete</t>
  </si>
  <si>
    <t>Property management (state highways)</t>
  </si>
  <si>
    <t>Neither</t>
  </si>
  <si>
    <t>Central Otago District Council</t>
  </si>
  <si>
    <t>Dummy of No Length</t>
  </si>
  <si>
    <t>Waterway and Crossings</t>
  </si>
  <si>
    <t>Property Purchase (State Highways)</t>
  </si>
  <si>
    <t>Angle parking bays</t>
  </si>
  <si>
    <t>AMM2 - Motorway Ends [xx] m</t>
  </si>
  <si>
    <t>Ex Tokaanu</t>
  </si>
  <si>
    <t>Route Marker - Double numeral</t>
  </si>
  <si>
    <t>G-RM2</t>
  </si>
  <si>
    <t>Bitumen Bound Macadam</t>
  </si>
  <si>
    <t>Property purchase - local roads</t>
  </si>
  <si>
    <t>Replaced</t>
  </si>
  <si>
    <t>Centralines Limited</t>
  </si>
  <si>
    <t>Ends away from the road</t>
  </si>
  <si>
    <t>Public Transport Facilities &amp; Infrastructure - Operations And Maintenance</t>
  </si>
  <si>
    <t>Approach line 100mm</t>
  </si>
  <si>
    <t>AMM3 - Motorway Ends - on main road</t>
  </si>
  <si>
    <t>Exposed Existing</t>
  </si>
  <si>
    <t>Route BEGINS</t>
  </si>
  <si>
    <t>G-RM3</t>
  </si>
  <si>
    <t>Bolidt Polyurethane Mix</t>
  </si>
  <si>
    <t>Property purchase - state highways</t>
  </si>
  <si>
    <t>Replaces Existing</t>
  </si>
  <si>
    <t>Chatham Islands Council</t>
  </si>
  <si>
    <t>Ends beyond Road End</t>
  </si>
  <si>
    <t>Public Transport Facilities &amp; Infrastructure - Renewals</t>
  </si>
  <si>
    <t>BUS LANE</t>
  </si>
  <si>
    <t>AMM4 - Motorway Ends - on off ramp</t>
  </si>
  <si>
    <t>ICP Group</t>
  </si>
  <si>
    <t>FH (Poplar Lane)</t>
  </si>
  <si>
    <t>Sign Colour (Non-AMDS)</t>
  </si>
  <si>
    <t>Route ENDS</t>
  </si>
  <si>
    <t>G-RM4</t>
  </si>
  <si>
    <t>Cape Seal</t>
  </si>
  <si>
    <t>Falconers</t>
  </si>
  <si>
    <t>Public transport facilities operations and maintenance</t>
  </si>
  <si>
    <t>Christchurch City Council</t>
  </si>
  <si>
    <t>No adjustments made</t>
  </si>
  <si>
    <t>Public Transport Infrastructure And Major Renewals</t>
  </si>
  <si>
    <t>BUS LANE ENDS</t>
  </si>
  <si>
    <t>AMM5 - Named Motorway Begins</t>
  </si>
  <si>
    <t>Group</t>
  </si>
  <si>
    <t>FH Ashburton River</t>
  </si>
  <si>
    <t>BK</t>
  </si>
  <si>
    <t>Bridge End Marker</t>
  </si>
  <si>
    <t>H07</t>
  </si>
  <si>
    <t>Combination Seal</t>
  </si>
  <si>
    <t>Public transport improvements, major renewals and minor improvements</t>
  </si>
  <si>
    <t>Clutha District Council</t>
  </si>
  <si>
    <t>Roundabout</t>
  </si>
  <si>
    <t>Normal State</t>
  </si>
  <si>
    <t>Public Transport Operations And Management</t>
  </si>
  <si>
    <t>BUS ONLY</t>
  </si>
  <si>
    <t>AMM6 - Named Motorway ends [xx] m</t>
  </si>
  <si>
    <t>Standalone</t>
  </si>
  <si>
    <t>FH Flaxmore Quarry</t>
  </si>
  <si>
    <t>BR</t>
  </si>
  <si>
    <t>MOTOR CAMP(S)</t>
  </si>
  <si>
    <t>I42</t>
  </si>
  <si>
    <t>Concrete Surface</t>
  </si>
  <si>
    <t>Public transport information supply, operations and maintenance</t>
  </si>
  <si>
    <t>Counties Power</t>
  </si>
  <si>
    <t>Starts or Ends at an Intersection</t>
  </si>
  <si>
    <t>Empty</t>
  </si>
  <si>
    <t>Rail Level Crossing Warning Devices Maintenance</t>
  </si>
  <si>
    <t>BUS STOP</t>
  </si>
  <si>
    <t>AMM7 - Named Motorway Ends - on main road</t>
  </si>
  <si>
    <t>BU</t>
  </si>
  <si>
    <t>REST AREA 400m</t>
  </si>
  <si>
    <t>I43</t>
  </si>
  <si>
    <t>Dense Graded Asphalt AC (M/10)</t>
  </si>
  <si>
    <t>Recycle</t>
  </si>
  <si>
    <t>Replacement Reason</t>
  </si>
  <si>
    <t>Full</t>
  </si>
  <si>
    <t>Rail Network  - Routine Signals Maintenance</t>
  </si>
  <si>
    <t>Centreline 100mm</t>
  </si>
  <si>
    <t>AMM8 - Named Motorway ends - on off-ramp</t>
  </si>
  <si>
    <t>Frasers Rd - Ashburton River Rawles Blended Source</t>
  </si>
  <si>
    <t>Dark Green</t>
  </si>
  <si>
    <t>REST AREA</t>
  </si>
  <si>
    <t>I44</t>
  </si>
  <si>
    <t>Dense Graded Asphalt DG (M/10)</t>
  </si>
  <si>
    <t>Regional land transport planning management</t>
  </si>
  <si>
    <t>Developer</t>
  </si>
  <si>
    <t>Widening</t>
  </si>
  <si>
    <t>Partially Full</t>
  </si>
  <si>
    <t>Rail Network - Line Renewals</t>
  </si>
  <si>
    <t>Centreline 100mm (3x7)</t>
  </si>
  <si>
    <t>AMMN - Named Motorway</t>
  </si>
  <si>
    <t>Gladstone Rd</t>
  </si>
  <si>
    <t>Fluro Orange</t>
  </si>
  <si>
    <t>FO</t>
  </si>
  <si>
    <t>_________ LOOKOUT 400m</t>
  </si>
  <si>
    <t>I45</t>
  </si>
  <si>
    <t>Enrichment Seal Over Asphalt</t>
  </si>
  <si>
    <t>Replacement of bridges and other structures</t>
  </si>
  <si>
    <t>Dunedin City Council</t>
  </si>
  <si>
    <t>Rail Network - Routine Drainage Maintenance</t>
  </si>
  <si>
    <t>Centreline 150mm</t>
  </si>
  <si>
    <t>AP11 - Passing Lane Ahead 1 km</t>
  </si>
  <si>
    <t>Retaining Wall Type Category</t>
  </si>
  <si>
    <t>Glenbrook Steel</t>
  </si>
  <si>
    <t>Fluro Yellow</t>
  </si>
  <si>
    <t>FY</t>
  </si>
  <si>
    <t>_________ LOOKOUT</t>
  </si>
  <si>
    <t>I46</t>
  </si>
  <si>
    <t>Enrichment Seal Over Chipseal</t>
  </si>
  <si>
    <t>Resilience</t>
  </si>
  <si>
    <t>Eastland Network</t>
  </si>
  <si>
    <t>Rail Network - Routine Line Maintenance</t>
  </si>
  <si>
    <t>Centreline 150mm (3x7)</t>
  </si>
  <si>
    <t>AP11 - Passing Lane Ahead 2 km</t>
  </si>
  <si>
    <t>Cantilever Wall</t>
  </si>
  <si>
    <t>Greenhills</t>
  </si>
  <si>
    <t>GR</t>
  </si>
  <si>
    <t>HISTORIC PLACE</t>
  </si>
  <si>
    <t>I48</t>
  </si>
  <si>
    <t>Epoxy Porous Asphalt</t>
  </si>
  <si>
    <t>Resilience improvements</t>
  </si>
  <si>
    <t>Electra Energy</t>
  </si>
  <si>
    <t>Rail Network - Routine Structures Maintenance</t>
  </si>
  <si>
    <t>Centreline 200mm (3x7)</t>
  </si>
  <si>
    <t>AP12 - Passing Lane Ahead 200 m small</t>
  </si>
  <si>
    <t>Gravity - Mass</t>
  </si>
  <si>
    <t>Halliwells</t>
  </si>
  <si>
    <t>NZ Green</t>
  </si>
  <si>
    <t>NG</t>
  </si>
  <si>
    <t>ON LEFT</t>
  </si>
  <si>
    <t>I49A</t>
  </si>
  <si>
    <t>Epoxy Porous Asphalt High Strength</t>
  </si>
  <si>
    <t>Road improvements</t>
  </si>
  <si>
    <t>Electricity Invercargill Ltd</t>
  </si>
  <si>
    <t>Ground Fix Method</t>
  </si>
  <si>
    <t>Channel Type</t>
  </si>
  <si>
    <t>Rail Network - Signals Renewals</t>
  </si>
  <si>
    <t>Chevron 600mm bars</t>
  </si>
  <si>
    <t>AP12 - Passing Lane Ahead 300m small</t>
  </si>
  <si>
    <t>Mechanically Stabilised Earth (MSE)</t>
  </si>
  <si>
    <t>Hapuku River Basecourse</t>
  </si>
  <si>
    <t>OR</t>
  </si>
  <si>
    <t>ON RIGHT</t>
  </si>
  <si>
    <t>I49B</t>
  </si>
  <si>
    <t>Epoxy Porous Asphalt High Voids</t>
  </si>
  <si>
    <t>Routine Maintenance</t>
  </si>
  <si>
    <t>Electricity Southland Limited</t>
  </si>
  <si>
    <t>Driven Post</t>
  </si>
  <si>
    <t>Drain</t>
  </si>
  <si>
    <t>Rail Network - Structures Renewals</t>
  </si>
  <si>
    <t>Chevron 900mm bars</t>
  </si>
  <si>
    <t>AP12 - Passing Lane Ahead 400m small</t>
  </si>
  <si>
    <t>Hartstones</t>
  </si>
  <si>
    <t>RE</t>
  </si>
  <si>
    <t>PARKING BUILDING</t>
  </si>
  <si>
    <t>I50</t>
  </si>
  <si>
    <t>Friction Seal</t>
  </si>
  <si>
    <t>Environment Canterbury</t>
  </si>
  <si>
    <t>Driven Socket</t>
  </si>
  <si>
    <t>Flume</t>
  </si>
  <si>
    <t>Rail Network And Asset Management</t>
  </si>
  <si>
    <t>Coloured surfacing</t>
  </si>
  <si>
    <t>AP22 - Passing Bay Ahead 100 m</t>
  </si>
  <si>
    <t>Holcim Quarry Bombay</t>
  </si>
  <si>
    <t>CAR PARK</t>
  </si>
  <si>
    <t>I51</t>
  </si>
  <si>
    <t>Geotextile Seal</t>
  </si>
  <si>
    <t>Safety</t>
  </si>
  <si>
    <t>FN - Far North - Northland Transport Alliance</t>
  </si>
  <si>
    <t>Excavated and Backfilled</t>
  </si>
  <si>
    <t>Geotech Channel</t>
  </si>
  <si>
    <t>Rapid Transit Infrastructure</t>
  </si>
  <si>
    <t>Combined arrows</t>
  </si>
  <si>
    <t>AP22 - Passing Bay Ahead 150 m</t>
  </si>
  <si>
    <t>Hongeaka Q</t>
  </si>
  <si>
    <t>Unpainted</t>
  </si>
  <si>
    <t>UP</t>
  </si>
  <si>
    <t>TOILET</t>
  </si>
  <si>
    <t>I52</t>
  </si>
  <si>
    <t>High Strength Open Graded Porous</t>
  </si>
  <si>
    <t>Seal extension</t>
  </si>
  <si>
    <t>Far North District Council</t>
  </si>
  <si>
    <t>Monolithic with Structure</t>
  </si>
  <si>
    <t>Natural Waterway</t>
  </si>
  <si>
    <t>Regional Land Transport Planning Management</t>
  </si>
  <si>
    <t>Continuity line 100mm (1x3)</t>
  </si>
  <si>
    <t>AP22 - Passing Bay Ahead 200 m</t>
  </si>
  <si>
    <t>Retaining Wall Type Sub-Category</t>
  </si>
  <si>
    <t>Horokiwi Quarry</t>
  </si>
  <si>
    <t>WH</t>
  </si>
  <si>
    <t>HEAVY TRAFFIC BY PASS "__"m</t>
  </si>
  <si>
    <t>IG04</t>
  </si>
  <si>
    <t>High Voids Open Graded Porous</t>
  </si>
  <si>
    <t>Sector Research</t>
  </si>
  <si>
    <t>Gisborne District Council</t>
  </si>
  <si>
    <t>Road Channel</t>
  </si>
  <si>
    <t>Replacement Of Bridges And Other Structures</t>
  </si>
  <si>
    <t>Continuity line 150mm (1x3)</t>
  </si>
  <si>
    <t>AP22 - Passing Bay Ahead 300 m</t>
  </si>
  <si>
    <t>Bagged Concrete</t>
  </si>
  <si>
    <t>Horomanga River - Waiotahi</t>
  </si>
  <si>
    <t>YE</t>
  </si>
  <si>
    <t>PASSING LANE 400m</t>
  </si>
  <si>
    <t>IG06</t>
  </si>
  <si>
    <t>Interlocking Concrete Blocks</t>
  </si>
  <si>
    <t>Skid Resistance</t>
  </si>
  <si>
    <t>Gore District Council</t>
  </si>
  <si>
    <t>Socket Encased in Concrete</t>
  </si>
  <si>
    <t>Resilience Improvements</t>
  </si>
  <si>
    <t>Continuity line 200mm (1x3)</t>
  </si>
  <si>
    <t>AP22 - Passing Bay Ahead 50 m</t>
  </si>
  <si>
    <t>Huangarua River Ponatahi Rd</t>
  </si>
  <si>
    <t>Fluro Yellow-Green</t>
  </si>
  <si>
    <t>YG</t>
  </si>
  <si>
    <t>PASSING LANE "_" km AHEAD</t>
  </si>
  <si>
    <t>IG06A</t>
  </si>
  <si>
    <t>Locking Coat Seal</t>
  </si>
  <si>
    <t>Stabilisation Inlay (Rip &amp; Remake)</t>
  </si>
  <si>
    <t>Greater Wellington Regional Council</t>
  </si>
  <si>
    <t>Steel Plate Mounted</t>
  </si>
  <si>
    <t>Road Improvements</t>
  </si>
  <si>
    <t>Crosswalk line</t>
  </si>
  <si>
    <t>AP31 - Slow vehicle bay ahead, 1km</t>
  </si>
  <si>
    <t>Concrete Block</t>
  </si>
  <si>
    <t>Huangarua River Ponatahi Rd (1)</t>
  </si>
  <si>
    <t>PASSING BAY "__"m</t>
  </si>
  <si>
    <t>IG07</t>
  </si>
  <si>
    <t>Metal Running Course</t>
  </si>
  <si>
    <t>Structural Asphaltic Concrete</t>
  </si>
  <si>
    <t>Grey District Council</t>
  </si>
  <si>
    <t>Road Policing</t>
  </si>
  <si>
    <t>Cycle lane line 100mm</t>
  </si>
  <si>
    <t>AP31 - Slow vehicle bay ahead, 2 km</t>
  </si>
  <si>
    <t>Huangarua River Ponatahi Rd (2)</t>
  </si>
  <si>
    <t>SLOW VEHICLE BAYS NEXT "______" km</t>
  </si>
  <si>
    <t>IG08</t>
  </si>
  <si>
    <t>Open Graded Porous Asphalt</t>
  </si>
  <si>
    <t>Structures component replacements</t>
  </si>
  <si>
    <t>Hamilton City Council</t>
  </si>
  <si>
    <t>Road Channel Type</t>
  </si>
  <si>
    <t>Routine Drainage Maintenance</t>
  </si>
  <si>
    <t>Cycle lane line 100mm (1x2)</t>
  </si>
  <si>
    <t>AP32 - Slow vehicle bay ahead, 300m</t>
  </si>
  <si>
    <t>Concrete Wall</t>
  </si>
  <si>
    <t>Huangarua River Ponatahi Rd 02</t>
  </si>
  <si>
    <t>FINGER BOARD &gt;</t>
  </si>
  <si>
    <t>IG12</t>
  </si>
  <si>
    <t>Otta Seal</t>
  </si>
  <si>
    <t>Structures maintenance</t>
  </si>
  <si>
    <t>Hastings District Council</t>
  </si>
  <si>
    <t>Bund</t>
  </si>
  <si>
    <t>Safety Promotion, Education And Advertising</t>
  </si>
  <si>
    <t>Cycle symbol</t>
  </si>
  <si>
    <t>AP33 - Slow vehicle bays, next 10 km</t>
  </si>
  <si>
    <t>Huntly Quarry</t>
  </si>
  <si>
    <t>COUNTY/DISTRICT BOUNDARY</t>
  </si>
  <si>
    <t>IG13</t>
  </si>
  <si>
    <t>Premium Skid Surface PSV &gt;70</t>
  </si>
  <si>
    <t>T10 treatments</t>
  </si>
  <si>
    <t>Hauraki District Council</t>
  </si>
  <si>
    <t>Motorcycle Attachment Type</t>
  </si>
  <si>
    <t>Dished Channel</t>
  </si>
  <si>
    <t>Sea Freight Expenditure</t>
  </si>
  <si>
    <t>Cycle symbol and sharrows &gt;&gt;</t>
  </si>
  <si>
    <t>AP33 - Slow vehicle bays, next 2 km</t>
  </si>
  <si>
    <t>Contiguous Bored Pile Wall</t>
  </si>
  <si>
    <t>Hurunui River Sh7</t>
  </si>
  <si>
    <t>RIVER / STREAM</t>
  </si>
  <si>
    <t>IG14</t>
  </si>
  <si>
    <t>Prime Coat</t>
  </si>
  <si>
    <t>Thin AC Surfacing</t>
  </si>
  <si>
    <t>Primary Barrier Rail Material</t>
  </si>
  <si>
    <t>Hawke's Bay Regional Council</t>
  </si>
  <si>
    <t>Biker-Shield Motorcyclist Protection Rail</t>
  </si>
  <si>
    <t>Kerb Only</t>
  </si>
  <si>
    <t>Sea Freight Operations</t>
  </si>
  <si>
    <t>Diagonal shoulder markings 300mm</t>
  </si>
  <si>
    <t>AP33 - Slow vehicle bays, next 5 km</t>
  </si>
  <si>
    <t>Hutt's / Waipawa Shingle Co.</t>
  </si>
  <si>
    <t>Chamber Type</t>
  </si>
  <si>
    <t>ELEVATION "__"m</t>
  </si>
  <si>
    <t>IG15</t>
  </si>
  <si>
    <t>Racked In Seal</t>
  </si>
  <si>
    <t>Total Mobility operations</t>
  </si>
  <si>
    <t>Horizon Energy</t>
  </si>
  <si>
    <t>Ingal Motorcyclist Protection Rail</t>
  </si>
  <si>
    <t>Kerb and Channel</t>
  </si>
  <si>
    <t>Seal Extension</t>
  </si>
  <si>
    <t>Disabled parking symbol</t>
  </si>
  <si>
    <t>AP34 - Slow vehicle bay indicator</t>
  </si>
  <si>
    <t>Counterfort</t>
  </si>
  <si>
    <t>Inglewood Metal Quarry</t>
  </si>
  <si>
    <t>Catchpit</t>
  </si>
  <si>
    <t>__ SUMMIT "__"m</t>
  </si>
  <si>
    <t>IG16</t>
  </si>
  <si>
    <t>Red Chip Seal (McCullum)</t>
  </si>
  <si>
    <t>Total mobility wheelchair hoist use payments</t>
  </si>
  <si>
    <t>Horizons Regional Council</t>
  </si>
  <si>
    <t>Rider Pro MPR</t>
  </si>
  <si>
    <t>Kerb and Dished Channel</t>
  </si>
  <si>
    <t>Sealed Pavement Maintenance</t>
  </si>
  <si>
    <t>EV (electric vehicle lane)</t>
  </si>
  <si>
    <t>AT1 - Road classification construction zone arrow pointing left</t>
  </si>
  <si>
    <t>Isaac McLean's Island Quarry</t>
  </si>
  <si>
    <t>Maintenance Hole</t>
  </si>
  <si>
    <t>Speedo Test Warning</t>
  </si>
  <si>
    <t>IM01</t>
  </si>
  <si>
    <t>Rejuvenation Seal Over Asphalt</t>
  </si>
  <si>
    <t>Traffic services maintenance</t>
  </si>
  <si>
    <t>Steel - Galvanised</t>
  </si>
  <si>
    <t>Horowhenua District Council</t>
  </si>
  <si>
    <t>Stack Cushion</t>
  </si>
  <si>
    <t>Mountable Kerb Only</t>
  </si>
  <si>
    <t>Sealed Road Pavement Rehabilitation</t>
  </si>
  <si>
    <t>Edgeline 100mm</t>
  </si>
  <si>
    <t>AT1 - Road classification construction zone arrow pointing right</t>
  </si>
  <si>
    <t>Crib Wall</t>
  </si>
  <si>
    <t>Island Block Ettrick Otago</t>
  </si>
  <si>
    <t>Inspection Shaft</t>
  </si>
  <si>
    <t>Speedo Test Start</t>
  </si>
  <si>
    <t>IM02</t>
  </si>
  <si>
    <t>Sandwich Seal</t>
  </si>
  <si>
    <t>Traffic services renewals</t>
  </si>
  <si>
    <t>Steel - Ungalvanised</t>
  </si>
  <si>
    <t>Hurunui District Council</t>
  </si>
  <si>
    <t>Mountable Kerb and Channel</t>
  </si>
  <si>
    <t>Sealed Road Resurfacing</t>
  </si>
  <si>
    <t>Edgeline 150mm</t>
  </si>
  <si>
    <t>AU11 - Cyclists 'use left shoulder'</t>
  </si>
  <si>
    <t>J Swap (Awakeri Quarries Ltd)</t>
  </si>
  <si>
    <t>Valve Pit</t>
  </si>
  <si>
    <t>Speedo Test End</t>
  </si>
  <si>
    <t>IM03</t>
  </si>
  <si>
    <t>Single Coat Seal</t>
  </si>
  <si>
    <t>J Swap - Matamata Metal Supplies</t>
  </si>
  <si>
    <t>Transport model development</t>
  </si>
  <si>
    <t>Steel/Concrete</t>
  </si>
  <si>
    <t>Hutt City Council</t>
  </si>
  <si>
    <t>Slot Channel</t>
  </si>
  <si>
    <t>Edgeline 200mm</t>
  </si>
  <si>
    <t>AU12 - Cyclists 'use ramp'</t>
  </si>
  <si>
    <t>Gabion</t>
  </si>
  <si>
    <t>J Swap (Hyndman)</t>
  </si>
  <si>
    <t>Meter Pit</t>
  </si>
  <si>
    <t>ROAD INFORMATION</t>
  </si>
  <si>
    <t>IM04</t>
  </si>
  <si>
    <t>Slurry Seal</t>
  </si>
  <si>
    <t>Unfunded rework</t>
  </si>
  <si>
    <t>Steel/Wood</t>
  </si>
  <si>
    <t>Invercargill City Council</t>
  </si>
  <si>
    <t>Unlined Channel</t>
  </si>
  <si>
    <t>Structures Component Replacements</t>
  </si>
  <si>
    <t>Edgeline 300mm</t>
  </si>
  <si>
    <t>AU13 - Cyclists watch for traffic</t>
  </si>
  <si>
    <t>Wet Well</t>
  </si>
  <si>
    <t>CHECK YOUR LIGHTS</t>
  </si>
  <si>
    <t>IM05</t>
  </si>
  <si>
    <t>Stone Mastic Asphalt</t>
  </si>
  <si>
    <t>Unfunded third party work</t>
  </si>
  <si>
    <t>Wood</t>
  </si>
  <si>
    <t>KaikÅura District Council</t>
  </si>
  <si>
    <t>Barrier Terminal Type</t>
  </si>
  <si>
    <t>Structures Maintenance</t>
  </si>
  <si>
    <t>Electric vehicle charging station symbol</t>
  </si>
  <si>
    <t>AU2L - Cyclists 'cross here with care' arrow pointing left</t>
  </si>
  <si>
    <t>Keystone</t>
  </si>
  <si>
    <t>Johnsons</t>
  </si>
  <si>
    <t>Dry Well</t>
  </si>
  <si>
    <t>Information (Miscellaneous Sign) - User Defined</t>
  </si>
  <si>
    <t>IM06</t>
  </si>
  <si>
    <t>Stone Pavers</t>
  </si>
  <si>
    <t>Unsealed pavement maintenance</t>
  </si>
  <si>
    <t>Kaipara District Council</t>
  </si>
  <si>
    <t>Breakaway Cable Terminal</t>
  </si>
  <si>
    <t>Supergold Trip Payments</t>
  </si>
  <si>
    <t>Fire hydrant</t>
  </si>
  <si>
    <t>AU2R - Cyclists 'cross here with care' arrow pointing right</t>
  </si>
  <si>
    <t>KB Quarries - McLeans Island Road</t>
  </si>
  <si>
    <t>*555 Traffic Patrol</t>
  </si>
  <si>
    <t>IM07</t>
  </si>
  <si>
    <t>Texturising Seal</t>
  </si>
  <si>
    <t>Kaik Road Quarry</t>
  </si>
  <si>
    <t>Unsealed road metalling</t>
  </si>
  <si>
    <t>Kawerau District Council</t>
  </si>
  <si>
    <t>Bridge Plateidge Connector</t>
  </si>
  <si>
    <t>Technology To Improve Effectiveness Of Public Transport Systems</t>
  </si>
  <si>
    <t>Flush median diagonals 600mm</t>
  </si>
  <si>
    <t>AU41 - Cycle Hook turn</t>
  </si>
  <si>
    <t>MSE Slope</t>
  </si>
  <si>
    <t>KB Quarries - Miners Road</t>
  </si>
  <si>
    <t>HOSPITAL</t>
  </si>
  <si>
    <t>IM10</t>
  </si>
  <si>
    <t>Three Coat Seal</t>
  </si>
  <si>
    <t>Kaipara</t>
  </si>
  <si>
    <t>Walking facilities</t>
  </si>
  <si>
    <t>KiwiRail Holdings Limited</t>
  </si>
  <si>
    <t>Brifen MASH</t>
  </si>
  <si>
    <t>Geotech Channel Type</t>
  </si>
  <si>
    <t>Total Mobility Operations</t>
  </si>
  <si>
    <t>Flush median diagonals 900mm</t>
  </si>
  <si>
    <t>AU42 - Contra-flow cycle lane</t>
  </si>
  <si>
    <t>Motorist Amentities</t>
  </si>
  <si>
    <t>IM11</t>
  </si>
  <si>
    <t>Two Coat Seal</t>
  </si>
  <si>
    <t>Kakanui</t>
  </si>
  <si>
    <t>Wheelchair hoists</t>
  </si>
  <si>
    <t>Primary Barrier Post Material</t>
  </si>
  <si>
    <t>KÄpiti Coast District Council</t>
  </si>
  <si>
    <t>C100 Anchor</t>
  </si>
  <si>
    <t>Counterfort Drain</t>
  </si>
  <si>
    <t>Total Mobility Wheelchair Hoists And Ramps</t>
  </si>
  <si>
    <t>GIVE WAY</t>
  </si>
  <si>
    <t>AU43 - Advanced contra-flow cycle facility</t>
  </si>
  <si>
    <t>MSE Wall</t>
  </si>
  <si>
    <t>Chamber Material</t>
  </si>
  <si>
    <t>Caravan Park</t>
  </si>
  <si>
    <t>IM12</t>
  </si>
  <si>
    <t>Ultra Thin Asphalt</t>
  </si>
  <si>
    <t>Kakariki Road Higgins</t>
  </si>
  <si>
    <t>LINZ</t>
  </si>
  <si>
    <t>Curved RSB-2 Guardrail</t>
  </si>
  <si>
    <t>Crest Drain</t>
  </si>
  <si>
    <t>Traffic Services Renewals</t>
  </si>
  <si>
    <t>AU51 - Pass Safely (Option A) 900x750</t>
  </si>
  <si>
    <t>Asphalt</t>
  </si>
  <si>
    <t>Caravan Waste Disposal</t>
  </si>
  <si>
    <t>IM13</t>
  </si>
  <si>
    <t>Void Fill Seal</t>
  </si>
  <si>
    <t>Kapiti Quarry</t>
  </si>
  <si>
    <t>Lakeland Network Ltd</t>
  </si>
  <si>
    <t>Curved RSB-2A Guardrail</t>
  </si>
  <si>
    <t>Slope Drain</t>
  </si>
  <si>
    <t>Transitional Rail Infrastructure</t>
  </si>
  <si>
    <t>Give Way triangle</t>
  </si>
  <si>
    <t>AU52 - Pass Safely (Option B) 1200x900</t>
  </si>
  <si>
    <t>Railway Iron Wall</t>
  </si>
  <si>
    <t>Bluestone</t>
  </si>
  <si>
    <t>Camping Area</t>
  </si>
  <si>
    <t>IM14</t>
  </si>
  <si>
    <t>Stone Paver with Pounamu Insert</t>
  </si>
  <si>
    <t>Karakatuwhero River</t>
  </si>
  <si>
    <t>Mackenzie District Council</t>
  </si>
  <si>
    <t>F-Type Anchor</t>
  </si>
  <si>
    <t>Transport Model Development</t>
  </si>
  <si>
    <t>HV (heavy vehicle lane)</t>
  </si>
  <si>
    <t>AU53 - Pass Safely - Pedestrians</t>
  </si>
  <si>
    <t>Clay</t>
  </si>
  <si>
    <t>Emergency Telephone</t>
  </si>
  <si>
    <t>IM15</t>
  </si>
  <si>
    <t>Stone Paver with Bronze Insert</t>
  </si>
  <si>
    <t>Katikati Quarry</t>
  </si>
  <si>
    <t>MainPower NZ</t>
  </si>
  <si>
    <t>Fishtail/Butterfly End</t>
  </si>
  <si>
    <t>Unsealed Pavement Maintenance</t>
  </si>
  <si>
    <t>Hump ramp triangles</t>
  </si>
  <si>
    <t>AU61 - Cycle route advance direction - primary route</t>
  </si>
  <si>
    <t>Rock/Stone - Bound/ Concreted</t>
  </si>
  <si>
    <t>Airport Direction (pictorial)</t>
  </si>
  <si>
    <t>IM21</t>
  </si>
  <si>
    <t>Open graded emulsion mix</t>
  </si>
  <si>
    <t>GRP Guardrail Anchor</t>
  </si>
  <si>
    <t>Crash Cushion Type</t>
  </si>
  <si>
    <t>Unsealed Road Metalling</t>
  </si>
  <si>
    <t>KEEP CLEAR</t>
  </si>
  <si>
    <t>AU62 - Cycle route advance direction map - primary route</t>
  </si>
  <si>
    <t>HDPE</t>
  </si>
  <si>
    <t>Flucal CHILDREN CROSSING</t>
  </si>
  <si>
    <t>IM22</t>
  </si>
  <si>
    <t>Other material type</t>
  </si>
  <si>
    <t>Marlborough District Council</t>
  </si>
  <si>
    <t>MASH Sequentially Kinking Terminal (MSKT)</t>
  </si>
  <si>
    <t>Great System Crash Unit</t>
  </si>
  <si>
    <t>Unsubsidised</t>
  </si>
  <si>
    <t>KEEP LEFT</t>
  </si>
  <si>
    <t>AU63 - Cycle route intersection direction - primary route</t>
  </si>
  <si>
    <t>Rock/Stone - Unbound</t>
  </si>
  <si>
    <t>King Country Quarries</t>
  </si>
  <si>
    <t>Plastic</t>
  </si>
  <si>
    <t>NO HORSES</t>
  </si>
  <si>
    <t>IM23</t>
  </si>
  <si>
    <t>Marlborough Lines</t>
  </si>
  <si>
    <t>MAX-Tension</t>
  </si>
  <si>
    <t>Hercules</t>
  </si>
  <si>
    <t>Vested Assets</t>
  </si>
  <si>
    <t>Keep clear cross-hatching</t>
  </si>
  <si>
    <t>AU64 - Cycle route intersection direction arrow - local route</t>
  </si>
  <si>
    <t>Kiwi Point Quarry (Holcim)</t>
  </si>
  <si>
    <t>Polyethylene (PE)</t>
  </si>
  <si>
    <t>FUNERAL</t>
  </si>
  <si>
    <t>IM24</t>
  </si>
  <si>
    <t>Masterton District Council</t>
  </si>
  <si>
    <t>Margaritelli Anchor</t>
  </si>
  <si>
    <t>Quadguard M Wide</t>
  </si>
  <si>
    <t>Walking Facilities</t>
  </si>
  <si>
    <t>LOADING ZONE</t>
  </si>
  <si>
    <t>AU65 - Cycle route direction - primary route</t>
  </si>
  <si>
    <t>Sandbag</t>
  </si>
  <si>
    <t>Kowai River (Sh73)</t>
  </si>
  <si>
    <t>Polyvinyl Chloride (PVC)</t>
  </si>
  <si>
    <t>Advance Exit</t>
  </si>
  <si>
    <t>IMW01</t>
  </si>
  <si>
    <t>Barrier Type</t>
  </si>
  <si>
    <t>Matamata-Piako District Council</t>
  </si>
  <si>
    <t>MashFlex</t>
  </si>
  <si>
    <t>Quadguard M10</t>
  </si>
  <si>
    <t>LZ10</t>
  </si>
  <si>
    <t>AU66 - Cycle route marker - local route</t>
  </si>
  <si>
    <t>Kowhai River (Sh01S Nth)</t>
  </si>
  <si>
    <t>Rock/Stone</t>
  </si>
  <si>
    <t>Exit Direction</t>
  </si>
  <si>
    <t>IMW02</t>
  </si>
  <si>
    <t>Armorguard Median Gate</t>
  </si>
  <si>
    <t>Ministry of Education</t>
  </si>
  <si>
    <t>Mid Rail Join</t>
  </si>
  <si>
    <t>Raptor 300</t>
  </si>
  <si>
    <t>Lane line 100mm</t>
  </si>
  <si>
    <t>AU67 - Cycle route location plate</t>
  </si>
  <si>
    <t>Sheet Pile Wall</t>
  </si>
  <si>
    <t>Kutarere Quarry</t>
  </si>
  <si>
    <t>Soil</t>
  </si>
  <si>
    <t>EXIT</t>
  </si>
  <si>
    <t>IMW03</t>
  </si>
  <si>
    <t>BG800 Gate</t>
  </si>
  <si>
    <t>NTA - Northern Transport Alliance - Far North DC, Kaipara, Whangarei</t>
  </si>
  <si>
    <t>Minnesota Eccentric Loader Terminal (MELT)</t>
  </si>
  <si>
    <t>Raptor 600</t>
  </si>
  <si>
    <t>Lane line 100mm (3x3)</t>
  </si>
  <si>
    <t>AU68 - Cycle route confirmation direction - primary route</t>
  </si>
  <si>
    <t>Kyeburn</t>
  </si>
  <si>
    <t>Bus LANE AHEAD</t>
  </si>
  <si>
    <t>IMW04</t>
  </si>
  <si>
    <t>Brifen Mash Wire Rope</t>
  </si>
  <si>
    <t>Napier City Council</t>
  </si>
  <si>
    <t>None</t>
  </si>
  <si>
    <t>SCI-100 Smart Cushion</t>
  </si>
  <si>
    <t>Lane line 100mm (3x7)</t>
  </si>
  <si>
    <t>AU69 - Cycle route network map</t>
  </si>
  <si>
    <t>Soldier Pile Wall and Pole and Panel Wall</t>
  </si>
  <si>
    <t>Lake Hood</t>
  </si>
  <si>
    <t>Bus LANE ENDS</t>
  </si>
  <si>
    <t>IMW05</t>
  </si>
  <si>
    <t>Ezy-Guard 4 W-Beam</t>
  </si>
  <si>
    <t>Nelson City Council</t>
  </si>
  <si>
    <t>ROBOS</t>
  </si>
  <si>
    <t>Steel Drum</t>
  </si>
  <si>
    <t>Material Subset</t>
  </si>
  <si>
    <t>Lane line 200mm</t>
  </si>
  <si>
    <t>AX11 - Railway level crossing Bells Off</t>
  </si>
  <si>
    <t>Laws Road Quarry</t>
  </si>
  <si>
    <t>Bus LANE "______" (Specified time)</t>
  </si>
  <si>
    <t>IMW06</t>
  </si>
  <si>
    <t>Ezy-Guard HC Thrie-Beam</t>
  </si>
  <si>
    <t>Nelson Electricity</t>
  </si>
  <si>
    <t>Sentryline-M</t>
  </si>
  <si>
    <t>Universal Tau-M</t>
  </si>
  <si>
    <t>Carbon Reinforced Plastic</t>
  </si>
  <si>
    <t>Left turn arrow</t>
  </si>
  <si>
    <t>AX12 - Railway level crossing railway not in use</t>
  </si>
  <si>
    <t>Levels Pit FH Timaru Crushing</t>
  </si>
  <si>
    <t>Advance Exit (Overhead)</t>
  </si>
  <si>
    <t>IMW10</t>
  </si>
  <si>
    <t>BCA 9806</t>
  </si>
  <si>
    <t>Ezy-Guard LDS Thrie-Beam</t>
  </si>
  <si>
    <t>Network Tasman</t>
  </si>
  <si>
    <t>Sloping End</t>
  </si>
  <si>
    <t>Cast iron - Cement Lined</t>
  </si>
  <si>
    <t>Limit line 200mm</t>
  </si>
  <si>
    <t>GA11 - Advance direction locality turn left</t>
  </si>
  <si>
    <t>Linton Quarry</t>
  </si>
  <si>
    <t>Exit Direction (Overhead)</t>
  </si>
  <si>
    <t>IMW11</t>
  </si>
  <si>
    <t>Contract Specific</t>
  </si>
  <si>
    <t>F-Shape Concrete</t>
  </si>
  <si>
    <t>Network Waitaki</t>
  </si>
  <si>
    <t>Softstop W-Beam Terminal</t>
  </si>
  <si>
    <t>Cement Lined Steel</t>
  </si>
  <si>
    <t>Limit line 300mm</t>
  </si>
  <si>
    <t>GA11 - One panel, 1 line of legend example</t>
  </si>
  <si>
    <t>Local Off-site</t>
  </si>
  <si>
    <t>Exit (Overhead)</t>
  </si>
  <si>
    <t>IMW12</t>
  </si>
  <si>
    <t>Membrane Seal - No Specification</t>
  </si>
  <si>
    <t>Heavy Traffic PA HT</t>
  </si>
  <si>
    <t>New Plymouth District Council</t>
  </si>
  <si>
    <t>TREND Median</t>
  </si>
  <si>
    <t>Asset Type MEP</t>
  </si>
  <si>
    <t>Corrugated</t>
  </si>
  <si>
    <t>Motorcycle and cycle stand</t>
  </si>
  <si>
    <t>GA12 - Advance direction locality turn right</t>
  </si>
  <si>
    <t>Logan Point Quarry</t>
  </si>
  <si>
    <t>Confirmatory Destination</t>
  </si>
  <si>
    <t>IMW20</t>
  </si>
  <si>
    <t>NZ Supplement to the AAPA National Asphalt Specification (NAS)</t>
  </si>
  <si>
    <t>Heavy Traffic T80 HT</t>
  </si>
  <si>
    <t>Northland Regional Council</t>
  </si>
  <si>
    <t>Texas Twist</t>
  </si>
  <si>
    <t>Active Warning</t>
  </si>
  <si>
    <t>Corrugated Steel</t>
  </si>
  <si>
    <t>NO ENTRY</t>
  </si>
  <si>
    <t>GA12 - One panel, 2 lines of legend example</t>
  </si>
  <si>
    <t>Longburn Shingle</t>
  </si>
  <si>
    <t>Drainage Shape</t>
  </si>
  <si>
    <t>MOTORWAY BEGINS</t>
  </si>
  <si>
    <t>IMW30</t>
  </si>
  <si>
    <t>NZTA M10 Specification for dense graded and stone mastic asphalts</t>
  </si>
  <si>
    <t>Ironman Median Gate</t>
  </si>
  <si>
    <t>Northpower</t>
  </si>
  <si>
    <t>Trailing End Terminal</t>
  </si>
  <si>
    <t>Advanced Warning</t>
  </si>
  <si>
    <t>Ductile iron - Cement Lined</t>
  </si>
  <si>
    <t>NO EXIT</t>
  </si>
  <si>
    <t>GA13 - One panel, 3 lines of legend example</t>
  </si>
  <si>
    <t>Brick</t>
  </si>
  <si>
    <t>Lowburn Diggings Lowburn</t>
  </si>
  <si>
    <t>Square</t>
  </si>
  <si>
    <t>MOTORWAY ENDS 400 m</t>
  </si>
  <si>
    <t>IMW31</t>
  </si>
  <si>
    <t>NZTA P17 Bituminous Reseals</t>
  </si>
  <si>
    <t>Margaritelli H1BL-01</t>
  </si>
  <si>
    <t>Orion</t>
  </si>
  <si>
    <t>Lane Control</t>
  </si>
  <si>
    <t>Epoxy Lined Steel</t>
  </si>
  <si>
    <t>NO LEFT TURN</t>
  </si>
  <si>
    <t>GA14 - One panel, 4 lines of legend example</t>
  </si>
  <si>
    <t>Geocomposite</t>
  </si>
  <si>
    <t>Lower Glenn Road Quarry</t>
  </si>
  <si>
    <t>MOTORWAY ENDS</t>
  </si>
  <si>
    <t>IMW32</t>
  </si>
  <si>
    <t>NZTA P3 First Coat Sealing</t>
  </si>
  <si>
    <t>Margaritelli H2BL-01</t>
  </si>
  <si>
    <t>Otago Regional Council</t>
  </si>
  <si>
    <t>Overheight Warning</t>
  </si>
  <si>
    <t>Glass Reinforced Plastic</t>
  </si>
  <si>
    <t>NO RIGHT TURN</t>
  </si>
  <si>
    <t>GA15 - One panel, 5 lines of legend example</t>
  </si>
  <si>
    <t>Geogrid</t>
  </si>
  <si>
    <t>Luggate Quarry - Fulton Hogan</t>
  </si>
  <si>
    <t>MOTORWAY (ramp)</t>
  </si>
  <si>
    <t>IMW33</t>
  </si>
  <si>
    <t>NZTA P4 Resealing</t>
  </si>
  <si>
    <t>Mashflex Wire Rope</t>
  </si>
  <si>
    <t>OtagoNet Joint Venture</t>
  </si>
  <si>
    <t>Variable Message</t>
  </si>
  <si>
    <t>Glazed Earthenware</t>
  </si>
  <si>
    <t>NO TURNS</t>
  </si>
  <si>
    <t>GA1N - One panel, N lines of legend example</t>
  </si>
  <si>
    <t>Geotextile</t>
  </si>
  <si>
    <t>Mangatainoka - Halls Rd</t>
  </si>
  <si>
    <t>MOTORWAY ENDS (ramp)</t>
  </si>
  <si>
    <t>IMW34</t>
  </si>
  <si>
    <t>NZTA P9 Construction of Asphaltic Concrete</t>
  </si>
  <si>
    <t>Nu-Guard 31 W-Beam</t>
  </si>
  <si>
    <t>Palmerston North City Council</t>
  </si>
  <si>
    <t>Channel Material</t>
  </si>
  <si>
    <t>Modified PVC (PVC-M)</t>
  </si>
  <si>
    <t>No-passing 100mm</t>
  </si>
  <si>
    <t>GA21 - Advance direction 2 localities - both left</t>
  </si>
  <si>
    <t>Mangatainoka - Mangamaire Rd</t>
  </si>
  <si>
    <t>LIGHT NO FIRES</t>
  </si>
  <si>
    <t>LNF</t>
  </si>
  <si>
    <t>NZTA P9P Construction of Asphaltic Concrete Paving</t>
  </si>
  <si>
    <t>Other</t>
  </si>
  <si>
    <t>Porirua City Council</t>
  </si>
  <si>
    <t>Primary Functional System</t>
  </si>
  <si>
    <t>Non-Corrugated</t>
  </si>
  <si>
    <t>No-passing 100mm (13x7)</t>
  </si>
  <si>
    <t>GA22 - Advance direction 2 localities - one left, one right</t>
  </si>
  <si>
    <t>Mangatainoka - Mcgregors</t>
  </si>
  <si>
    <t>Bridge Serial Number</t>
  </si>
  <si>
    <t>LR-BSN</t>
  </si>
  <si>
    <t>NZTA P11 Open Graded Porous Asphalt</t>
  </si>
  <si>
    <t>ROBOS safety barrier system</t>
  </si>
  <si>
    <t>Powerco</t>
  </si>
  <si>
    <t>Active Warning System</t>
  </si>
  <si>
    <t>No-passing 150mm</t>
  </si>
  <si>
    <t>GA22 - Two panels, 2 lines of legend - 1 line of legend in each i.e. 1:1 example</t>
  </si>
  <si>
    <t>Mangatawhiri</t>
  </si>
  <si>
    <t>Culvert Serial Number</t>
  </si>
  <si>
    <t>LR-CSN</t>
  </si>
  <si>
    <t>NZTA P11e Epoxy Modified Open Graded Porous Asphalt</t>
  </si>
  <si>
    <t>RamShield High Containment HC</t>
  </si>
  <si>
    <t>Private</t>
  </si>
  <si>
    <t>Advanced Traffic Management System</t>
  </si>
  <si>
    <t>Oriented PVC (PVC-O)</t>
  </si>
  <si>
    <t>No-passing 150mm (13x7)</t>
  </si>
  <si>
    <t>GA23 - Advance direction 2 localities - both right</t>
  </si>
  <si>
    <t>Manunui Quarry</t>
  </si>
  <si>
    <t>Established Route Position</t>
  </si>
  <si>
    <t>LR-ERP</t>
  </si>
  <si>
    <t>NZTA P23 Hotmix Asphalt Wearing Course Surfacing</t>
  </si>
  <si>
    <t>RamShield W-Beam</t>
  </si>
  <si>
    <t>Queenstown-Lakes District Council</t>
  </si>
  <si>
    <t>Changeable Message System</t>
  </si>
  <si>
    <t>PE100</t>
  </si>
  <si>
    <t>No-stopping 100mm (1x1)</t>
  </si>
  <si>
    <t>GA23 - Two panel, 3 lines of legend - 1:2 or 2:1 example</t>
  </si>
  <si>
    <t>Land Use</t>
  </si>
  <si>
    <t>Matakana Quarry</t>
  </si>
  <si>
    <t>Cover Type</t>
  </si>
  <si>
    <t>Kilometre Marker Post</t>
  </si>
  <si>
    <t>LR-KMP</t>
  </si>
  <si>
    <t>NZTA P25 Pilot Specification for Calcined Bauxite</t>
  </si>
  <si>
    <t>Sentry Thrie-Beam</t>
  </si>
  <si>
    <t>RATA - Regional Asset Technical Accord (Waikato)</t>
  </si>
  <si>
    <t>Intersection Speed Zone System</t>
  </si>
  <si>
    <t>PE80</t>
  </si>
  <si>
    <t>No-stopping 100mm (1x2)</t>
  </si>
  <si>
    <t>GA24 - Two panel, 4 lines of legend - 2:2 example</t>
  </si>
  <si>
    <t>Bank</t>
  </si>
  <si>
    <t>Matatoki Quarry</t>
  </si>
  <si>
    <t>Solid vented</t>
  </si>
  <si>
    <t>Reference Station</t>
  </si>
  <si>
    <t>LR-RS</t>
  </si>
  <si>
    <t>NZTA P29 Performance Based First Coat Sealing</t>
  </si>
  <si>
    <t>Sentry W-Beam</t>
  </si>
  <si>
    <t>Lane Control System</t>
  </si>
  <si>
    <t>Stainless Steel (Grade 314)</t>
  </si>
  <si>
    <t>ONE LANE BRIDGE</t>
  </si>
  <si>
    <t>GA25 - Two panel, 5 lines of legend - 2:3 or 3:2 example</t>
  </si>
  <si>
    <t>Beach</t>
  </si>
  <si>
    <t>Mataura</t>
  </si>
  <si>
    <t>Solid unvented</t>
  </si>
  <si>
    <t>One service TURN left/right "______"m</t>
  </si>
  <si>
    <t>MS2.1</t>
  </si>
  <si>
    <t>NZTA P33 Coloured Surfacing</t>
  </si>
  <si>
    <t>Sentryline-M Wire Rope</t>
  </si>
  <si>
    <t>Rotorua Lakes Council</t>
  </si>
  <si>
    <t>Over-Height Vehicle Detection System</t>
  </si>
  <si>
    <t>Stainless Steel (Grade 316)</t>
  </si>
  <si>
    <t>ONE WAY</t>
  </si>
  <si>
    <t>GA2N - Two panel, N lines of legend example</t>
  </si>
  <si>
    <t>Berm</t>
  </si>
  <si>
    <t>Mataura - G</t>
  </si>
  <si>
    <t>Grate</t>
  </si>
  <si>
    <t>Two services TURN left/right "______"m</t>
  </si>
  <si>
    <t>MS2.2</t>
  </si>
  <si>
    <t>Organisation Specific</t>
  </si>
  <si>
    <t>T-Mash 18</t>
  </si>
  <si>
    <t>Ruapehu District Council</t>
  </si>
  <si>
    <t>Real Time Information System</t>
  </si>
  <si>
    <t>Steel Reinforced Concrete</t>
  </si>
  <si>
    <t>P20</t>
  </si>
  <si>
    <t>GA3 - Advance direction 'stack' more than 2 localities</t>
  </si>
  <si>
    <t>Bridge Abutment</t>
  </si>
  <si>
    <t>Mataura - R</t>
  </si>
  <si>
    <t>Three services TURN left/right "______"m</t>
  </si>
  <si>
    <t>MS2.3</t>
  </si>
  <si>
    <t>NM1842</t>
  </si>
  <si>
    <t>Timber Faced G2M/G4M Guardrail</t>
  </si>
  <si>
    <t>ScanPower</t>
  </si>
  <si>
    <t>Tolling System</t>
  </si>
  <si>
    <t>Un-plasticised PVC (PVC-U)</t>
  </si>
  <si>
    <t>PED CROSS AHEAD</t>
  </si>
  <si>
    <t>GA33 - Three panel, 3 lines of legend - 1:1:1 example</t>
  </si>
  <si>
    <t>Carpark</t>
  </si>
  <si>
    <t>Matawai Road Quarry</t>
  </si>
  <si>
    <t>Four services TURN left/right "______"m</t>
  </si>
  <si>
    <t>MS2.4</t>
  </si>
  <si>
    <t>NM1843</t>
  </si>
  <si>
    <t>Timber Faced GRP Guardrail</t>
  </si>
  <si>
    <t>Selwyn District Council</t>
  </si>
  <si>
    <t>Variable Message System</t>
  </si>
  <si>
    <t>Unreinforced Concrete</t>
  </si>
  <si>
    <t>Painted island</t>
  </si>
  <si>
    <t>GA34 - Three panel, 4 lines of legend - 2:1:1, 1:2:1 or 1:1:2 example</t>
  </si>
  <si>
    <t>Channel</t>
  </si>
  <si>
    <t>McCallums Chip Karamuramu Island</t>
  </si>
  <si>
    <t>Two services with arrow</t>
  </si>
  <si>
    <t>MS4.2</t>
  </si>
  <si>
    <t>Open Graded Porous Asphalt - High Strength</t>
  </si>
  <si>
    <t>Mcarthurs Rd</t>
  </si>
  <si>
    <t>VGAN 300 Bridge</t>
  </si>
  <si>
    <t>South Taranaki District Council</t>
  </si>
  <si>
    <t>Vehicle Occupancy Detection System</t>
  </si>
  <si>
    <t>Vitreous Earthenware</t>
  </si>
  <si>
    <t>Parallel parking spaces</t>
  </si>
  <si>
    <t>GA35 - Three panel, 5 lines of legend - 2:2:1, 2:1:2 or 1:2:2 example</t>
  </si>
  <si>
    <t>Farmland</t>
  </si>
  <si>
    <t>McGregors SH94 Whitestone River</t>
  </si>
  <si>
    <t>Three services with arrow</t>
  </si>
  <si>
    <t>MS4.3</t>
  </si>
  <si>
    <t>PAVETEK</t>
  </si>
  <si>
    <t>Mcbeth</t>
  </si>
  <si>
    <t>VGSH 2000 Bridge</t>
  </si>
  <si>
    <t>South Waikato District Council</t>
  </si>
  <si>
    <t>Parallel parking zones</t>
  </si>
  <si>
    <t>GA3N - Three panel, N lines of legend example</t>
  </si>
  <si>
    <t>Guard Rail Foundation</t>
  </si>
  <si>
    <t>Cover Class</t>
  </si>
  <si>
    <t>Four services with arrow</t>
  </si>
  <si>
    <t>MS4.4</t>
  </si>
  <si>
    <t>PBS for Asphaltic Concrete Pilot</t>
  </si>
  <si>
    <t>VGSH 4000 Bridge</t>
  </si>
  <si>
    <t>South Wairarapa District Council</t>
  </si>
  <si>
    <t>Electronic Sign Facility Type</t>
  </si>
  <si>
    <t>Pedestrian crossing</t>
  </si>
  <si>
    <t>GAM - Advance direction 'map'</t>
  </si>
  <si>
    <t>Local Road</t>
  </si>
  <si>
    <t>ULS 10kN</t>
  </si>
  <si>
    <t>Radio Information</t>
  </si>
  <si>
    <t>MSR</t>
  </si>
  <si>
    <t>PSMC and Hybrid Reseals</t>
  </si>
  <si>
    <t>Mcclouds</t>
  </si>
  <si>
    <t>Southland District Council</t>
  </si>
  <si>
    <t>Bridge</t>
  </si>
  <si>
    <t>Pedestrian crossing diamond</t>
  </si>
  <si>
    <t>GAU - Advance direction cycle route</t>
  </si>
  <si>
    <t>Park</t>
  </si>
  <si>
    <t>ULS 80kN</t>
  </si>
  <si>
    <t>Obsolete Sign (TRAFFIC ISLANDS)</t>
  </si>
  <si>
    <t>O-OS1</t>
  </si>
  <si>
    <t>Selection&amp;design of Asphalt mixs</t>
  </si>
  <si>
    <t>Southland Regional Council</t>
  </si>
  <si>
    <t>Retaining Wall Type</t>
  </si>
  <si>
    <t>Pipe Class</t>
  </si>
  <si>
    <t>Pedestrian symbol</t>
  </si>
  <si>
    <t>GC11 - Confirmation direction - 1 location</t>
  </si>
  <si>
    <t>Pathway</t>
  </si>
  <si>
    <t>Meremere Quarry (previously Baldwins)</t>
  </si>
  <si>
    <t>ULS 150kN</t>
  </si>
  <si>
    <t>Obsolete Sign (DETOUR)</t>
  </si>
  <si>
    <t>O-OS2</t>
  </si>
  <si>
    <t>VICROADS</t>
  </si>
  <si>
    <t>Stewart Island Electrical Supply Authority</t>
  </si>
  <si>
    <t>Environmental Quality Monitoring Station</t>
  </si>
  <si>
    <t>0.45 MPa (Pressure Class)</t>
  </si>
  <si>
    <t>Priority line 100mm (1x1)</t>
  </si>
  <si>
    <t>GC12 - Confirmation direction - 2 locations</t>
  </si>
  <si>
    <t>Private Property</t>
  </si>
  <si>
    <t>Milford - Dwb</t>
  </si>
  <si>
    <t>ULS 240kN</t>
  </si>
  <si>
    <t>Obsolete Sign (NO FISHING FROM BRIDGE)</t>
  </si>
  <si>
    <t>O-OS3</t>
  </si>
  <si>
    <t>DRAFT BCA</t>
  </si>
  <si>
    <t>Railing Style</t>
  </si>
  <si>
    <t>Stratford District Council</t>
  </si>
  <si>
    <t>Intersection</t>
  </si>
  <si>
    <t>0.6 MPa (Pressure Class)</t>
  </si>
  <si>
    <t>Priority line 100mm (1x2)</t>
  </si>
  <si>
    <t>GC13 - Confirmation direction - 3 locations</t>
  </si>
  <si>
    <t>Private Road/Driveway</t>
  </si>
  <si>
    <t>Millbrook Quarry Pakiri</t>
  </si>
  <si>
    <t>ULS 400kN</t>
  </si>
  <si>
    <t>Obsolete Sign (THREE LANE ROAD)</t>
  </si>
  <si>
    <t>O-OS4</t>
  </si>
  <si>
    <t>Aesthetic</t>
  </si>
  <si>
    <t>Taranaki Regional Council</t>
  </si>
  <si>
    <t>Parking Control</t>
  </si>
  <si>
    <t>0.8 MPa (Pressure Class)</t>
  </si>
  <si>
    <t>Profiled Centreline 100mm</t>
  </si>
  <si>
    <t>GC1N - Confirmation direction - N locations</t>
  </si>
  <si>
    <t>Sea</t>
  </si>
  <si>
    <t>Millbrook Waipu</t>
  </si>
  <si>
    <t>Obsolete sign (STOP FOR RED SIGNAL)</t>
  </si>
  <si>
    <t>O-OS5</t>
  </si>
  <si>
    <t>Tararua District Council</t>
  </si>
  <si>
    <t>0.9 MPa (Pressure Class)</t>
  </si>
  <si>
    <t>Profiled Centreline 100mm (3x7)</t>
  </si>
  <si>
    <t>GCU1 - Confirmation direction cycle route - 1 location</t>
  </si>
  <si>
    <t>Slope</t>
  </si>
  <si>
    <t>Miners Road</t>
  </si>
  <si>
    <t>SPEED LIMIT AHEAD 10 KM/H</t>
  </si>
  <si>
    <t>PW1-3.1</t>
  </si>
  <si>
    <t>Bridge Barrier</t>
  </si>
  <si>
    <t>Tasman District Council</t>
  </si>
  <si>
    <t>Retaining Wall Sub Type</t>
  </si>
  <si>
    <t>Pedestrian Crossing</t>
  </si>
  <si>
    <t>1.0 MPa (Pressure Class)</t>
  </si>
  <si>
    <t>Profiled Centreline 150mm</t>
  </si>
  <si>
    <t>GCU2 - Confirmation direction cycle route - 2 locations</t>
  </si>
  <si>
    <t>State Highway</t>
  </si>
  <si>
    <t>Miners Road - No Chip</t>
  </si>
  <si>
    <t>SPEED LIMIT AHEAD 20 KM/H</t>
  </si>
  <si>
    <t>PW1-3.2</t>
  </si>
  <si>
    <t>Public Transport Lane</t>
  </si>
  <si>
    <t>1.2 MPa (Pressure Class)</t>
  </si>
  <si>
    <t>Profiled Centreline 150mm (3x7)</t>
  </si>
  <si>
    <t>GCU3 - Confirmation direction cycle route - 3 locations</t>
  </si>
  <si>
    <t>Vegetation</t>
  </si>
  <si>
    <t>Mohaka Agg</t>
  </si>
  <si>
    <t>Cover Material</t>
  </si>
  <si>
    <t>SPEED LIMIT AHEAD 30 KM/H</t>
  </si>
  <si>
    <t>PW1-3.3</t>
  </si>
  <si>
    <t>Concrete Barrier</t>
  </si>
  <si>
    <t>Tauranga City Council</t>
  </si>
  <si>
    <t>Public Transport Stop/Station</t>
  </si>
  <si>
    <t>1.25 MPa (Pressure Class)</t>
  </si>
  <si>
    <t>Profiled Centreline 200mm</t>
  </si>
  <si>
    <t>GCUN - Confirmation direction cycle route - N locations</t>
  </si>
  <si>
    <t>Waterway</t>
  </si>
  <si>
    <t>Mohaka Aggregates Shingle Plant (verify)</t>
  </si>
  <si>
    <t>SPEED LIMIT AHEAD 40 KM/H</t>
  </si>
  <si>
    <t>PW1-3.4</t>
  </si>
  <si>
    <t>1st Coat</t>
  </si>
  <si>
    <t>Thames-Coromandel District Council</t>
  </si>
  <si>
    <t>Railway Station</t>
  </si>
  <si>
    <t>1.5 MPa (Pressure Class)</t>
  </si>
  <si>
    <t>Profiled Centreline 200mm (3x7)</t>
  </si>
  <si>
    <t>GD11  - Destination reached - white letters on green</t>
  </si>
  <si>
    <t>Wetland</t>
  </si>
  <si>
    <t>Mohara</t>
  </si>
  <si>
    <t>SPEED LIMIT AHEAD 50 KM/H</t>
  </si>
  <si>
    <t>PW1-3.5</t>
  </si>
  <si>
    <t>2nd Coat</t>
  </si>
  <si>
    <t>The Lines Company</t>
  </si>
  <si>
    <t>1.6 MPa (Pressure Class)</t>
  </si>
  <si>
    <t>Profiled Edgeline 100mm</t>
  </si>
  <si>
    <t>GD12 - Destination reached - white letters on blue</t>
  </si>
  <si>
    <t>Motu</t>
  </si>
  <si>
    <t>SPEED LIMIT AHEAD 60 KM/H</t>
  </si>
  <si>
    <t>PW1-3.6</t>
  </si>
  <si>
    <t>Enrichment</t>
  </si>
  <si>
    <t>The Power Company Ltd</t>
  </si>
  <si>
    <t>Road</t>
  </si>
  <si>
    <t>1.8 MPa (Pressure Class)</t>
  </si>
  <si>
    <t>Profiled Edgeline 150mm</t>
  </si>
  <si>
    <t>GD13 - Destination reached - black letters on white</t>
  </si>
  <si>
    <t>Motueka River</t>
  </si>
  <si>
    <t>Ductile Iron</t>
  </si>
  <si>
    <t>SPEED LIMIT AHEAD 70 KM/H</t>
  </si>
  <si>
    <t>PW1-3.7</t>
  </si>
  <si>
    <t>Membrane Seal</t>
  </si>
  <si>
    <t>Thrie-Beam</t>
  </si>
  <si>
    <t>Timaru District Council</t>
  </si>
  <si>
    <t>10,000 N/m/m (Stiffness Class)</t>
  </si>
  <si>
    <t>Profiled Edgeline 200mm</t>
  </si>
  <si>
    <t>GD14 - Destination reached - white letters on black</t>
  </si>
  <si>
    <t>Moutohora River</t>
  </si>
  <si>
    <t>Fibre Reinforced Plastic (FRP)</t>
  </si>
  <si>
    <t>SPEED LIMIT AHEAD 80 KM/H</t>
  </si>
  <si>
    <t>PW1-3.8</t>
  </si>
  <si>
    <t>Top Energy</t>
  </si>
  <si>
    <t>Stock Pile</t>
  </si>
  <si>
    <t>16,000 N/m/m (Stiffness Class)</t>
  </si>
  <si>
    <t>Profiled Lane line 100mm</t>
  </si>
  <si>
    <t>GJ1B - Junction direction - double chevron</t>
  </si>
  <si>
    <t>Surfacing Primary Material</t>
  </si>
  <si>
    <t>Murchison</t>
  </si>
  <si>
    <t>SPEED LIMIT AHEAD 90 KM/H</t>
  </si>
  <si>
    <t>PW1-3.9</t>
  </si>
  <si>
    <t>Reseal</t>
  </si>
  <si>
    <t>W-Beam</t>
  </si>
  <si>
    <t>Unison Networks</t>
  </si>
  <si>
    <t>Traffic Monitoring</t>
  </si>
  <si>
    <t>2,000 N/m/m (Stiffness Class)</t>
  </si>
  <si>
    <t>Profiled No-passing line 100mm</t>
  </si>
  <si>
    <t>GJ1L - Junction direction - chevron facing left [location]</t>
  </si>
  <si>
    <t>All Passing 100mm</t>
  </si>
  <si>
    <t>Mutton Town FH Central Crushing</t>
  </si>
  <si>
    <t>Stainless Steel</t>
  </si>
  <si>
    <t>RAILWAY "_____" TRACKS</t>
  </si>
  <si>
    <t>PW15</t>
  </si>
  <si>
    <t>Upper Hutt City Council</t>
  </si>
  <si>
    <t>Tunnel</t>
  </si>
  <si>
    <t>2.0 MPa (Pressure Class)</t>
  </si>
  <si>
    <t>Profiled No-passing line 100mm (13x7)</t>
  </si>
  <si>
    <t>GJ1R - Junction direction - [location] chevron facing right</t>
  </si>
  <si>
    <t>All Passing 150mm</t>
  </si>
  <si>
    <t>Nelson 1</t>
  </si>
  <si>
    <t>NEXT "_____" km</t>
  </si>
  <si>
    <t>PW24</t>
  </si>
  <si>
    <t>Wire Rope</t>
  </si>
  <si>
    <t>Vector</t>
  </si>
  <si>
    <t>Weather Station</t>
  </si>
  <si>
    <t>20,000 N/m/m (Stiffness Class)</t>
  </si>
  <si>
    <t>Profiled No-passing line 150mm</t>
  </si>
  <si>
    <t>GJ2L - Junction direction - chevron facing left, [distance] km, [location]</t>
  </si>
  <si>
    <t>All Passing 20mm</t>
  </si>
  <si>
    <t>Ngaruroro River</t>
  </si>
  <si>
    <t>Curve Advisory Speed (never erected separately)</t>
  </si>
  <si>
    <t>PW25</t>
  </si>
  <si>
    <t>WEL Networks</t>
  </si>
  <si>
    <t>Weigh Station</t>
  </si>
  <si>
    <t>3.5 MPa (Pressure Class)</t>
  </si>
  <si>
    <t>Profiled No-passing line 150mm (13x7)</t>
  </si>
  <si>
    <t>GJ2R - Junction direction - [distance] km, [location], chevron facing right</t>
  </si>
  <si>
    <t>All Passing 20mm M/4 Spec</t>
  </si>
  <si>
    <t>Niremu Rd</t>
  </si>
  <si>
    <t>Curve Advisory Speed 5km/h</t>
  </si>
  <si>
    <t>PW25-05</t>
  </si>
  <si>
    <t>WTA - Wellington Transport Alliance</t>
  </si>
  <si>
    <t>4,000 N/m/m (Stiffness Class)</t>
  </si>
  <si>
    <t>Profiled No-passing line 200mm</t>
  </si>
  <si>
    <t>GJ3L - Junction direction - arrow L</t>
  </si>
  <si>
    <t>All Passing 30mm</t>
  </si>
  <si>
    <t>Oamaru Shingle Supplies (Hilderthorpe)</t>
  </si>
  <si>
    <t>Curve Advisory Speed 15km/h</t>
  </si>
  <si>
    <t>PW25-15</t>
  </si>
  <si>
    <t>Waikato District Council</t>
  </si>
  <si>
    <t>Power Requirements Electronic Sign</t>
  </si>
  <si>
    <t>8,000 N/m/m (Stiffness Class)</t>
  </si>
  <si>
    <t>Profiled No-passing line 200mm (13x7)</t>
  </si>
  <si>
    <t>GJ3R - Junction direction - arrow R</t>
  </si>
  <si>
    <t>All Passing 40mm</t>
  </si>
  <si>
    <t>Ohau - Hoggs Rd</t>
  </si>
  <si>
    <t>Curve Advisory Speed 25km/h</t>
  </si>
  <si>
    <t>PW25-25</t>
  </si>
  <si>
    <t>Cracking</t>
  </si>
  <si>
    <t>Waikato Regional Council</t>
  </si>
  <si>
    <t>1 ph</t>
  </si>
  <si>
    <t>Class 10 (Load Class)</t>
  </si>
  <si>
    <t>RAIL X</t>
  </si>
  <si>
    <t>GJ3Z - Junction direction - arrow other alignment</t>
  </si>
  <si>
    <t>All Passing 40mm M/4 Spec</t>
  </si>
  <si>
    <t>Ohau A</t>
  </si>
  <si>
    <t>Curve Advisory Speed 35km/h</t>
  </si>
  <si>
    <t>PW25-35</t>
  </si>
  <si>
    <t>Flushing</t>
  </si>
  <si>
    <t>Waimakariri District Council</t>
  </si>
  <si>
    <t>3 ph</t>
  </si>
  <si>
    <t>Class 2 (Load Class)</t>
  </si>
  <si>
    <t>RPM</t>
  </si>
  <si>
    <t>GJF - Junction direction - finger board</t>
  </si>
  <si>
    <t>All Passing 40mm MR9 Spec</t>
  </si>
  <si>
    <t>Ohau River - Kimberley Rd</t>
  </si>
  <si>
    <t>Drain Type Non-AMDS</t>
  </si>
  <si>
    <t>Curve Advisory Speed 45km/h</t>
  </si>
  <si>
    <t>PW25-45</t>
  </si>
  <si>
    <t>Holding seal</t>
  </si>
  <si>
    <t>Railing Make</t>
  </si>
  <si>
    <t>Waimate District Council</t>
  </si>
  <si>
    <t>NA</t>
  </si>
  <si>
    <t>Class 3 (Load Class)</t>
  </si>
  <si>
    <t>RRPM Bi-directional</t>
  </si>
  <si>
    <t>GJN - Street name plate - erected above other GJ signs</t>
  </si>
  <si>
    <t>All Passing 50mm</t>
  </si>
  <si>
    <t>Okete</t>
  </si>
  <si>
    <t>Bored Drains</t>
  </si>
  <si>
    <t>BO</t>
  </si>
  <si>
    <t>Curve Advisory Speed 55km/h</t>
  </si>
  <si>
    <t>PW25-55</t>
  </si>
  <si>
    <t>Polished</t>
  </si>
  <si>
    <t>Arco</t>
  </si>
  <si>
    <t>Waipa District Council</t>
  </si>
  <si>
    <t>PoE</t>
  </si>
  <si>
    <t>Class 4 (Load Class)</t>
  </si>
  <si>
    <t>RRPM Mono-directional</t>
  </si>
  <si>
    <t>GJUB - Junction direction cycle route - double chevron (revised 2010)</t>
  </si>
  <si>
    <t>All Passing 65mm</t>
  </si>
  <si>
    <t>Omarama - Prohibition Rd</t>
  </si>
  <si>
    <t>Catchpit - Single</t>
  </si>
  <si>
    <t>CP1</t>
  </si>
  <si>
    <t>Curve Advisory Speed 65km/h</t>
  </si>
  <si>
    <t>PW25-65</t>
  </si>
  <si>
    <t>Ravelling</t>
  </si>
  <si>
    <t>Armorflex</t>
  </si>
  <si>
    <t>Waipa Networks</t>
  </si>
  <si>
    <t>Pile Material</t>
  </si>
  <si>
    <t>Solar</t>
  </si>
  <si>
    <t>Class 6 (Load Class)</t>
  </si>
  <si>
    <t>Reference Station (300mm square)</t>
  </si>
  <si>
    <t>GJUL - Junction direction - [distance] km, [location], chevron facing right</t>
  </si>
  <si>
    <t>All Passing 65mm M/4 Spec</t>
  </si>
  <si>
    <t>Opihi River Fairlie</t>
  </si>
  <si>
    <t>Catchpit - Double</t>
  </si>
  <si>
    <t>CP2</t>
  </si>
  <si>
    <t>Curve Advisory Speed 75km/h</t>
  </si>
  <si>
    <t>PW25-75</t>
  </si>
  <si>
    <t>Scabbing</t>
  </si>
  <si>
    <t>Brifen</t>
  </si>
  <si>
    <t>Wairoa District Council</t>
  </si>
  <si>
    <t>Wind</t>
  </si>
  <si>
    <t>Class 8 (Load Class)</t>
  </si>
  <si>
    <t>Right turn arrow</t>
  </si>
  <si>
    <t>GJUR - Junction direction cycle route - chevron board R (revised 2010)</t>
  </si>
  <si>
    <t>All Passing 65mm MR8 Spec</t>
  </si>
  <si>
    <t>Orari River</t>
  </si>
  <si>
    <t>Catchpit - Side Entry</t>
  </si>
  <si>
    <t>CP3</t>
  </si>
  <si>
    <t>Curve Advisory Speed 85km/h</t>
  </si>
  <si>
    <t>PW25-85</t>
  </si>
  <si>
    <t>Special surfacings</t>
  </si>
  <si>
    <t>CSP Pacific</t>
  </si>
  <si>
    <t>Waitaki District Council</t>
  </si>
  <si>
    <t>Right turn bay</t>
  </si>
  <si>
    <t>GLA - Advance lane direction - overhead downward facing arrow</t>
  </si>
  <si>
    <t>All Passing 75mm</t>
  </si>
  <si>
    <t>Oreti</t>
  </si>
  <si>
    <t>Culvert</t>
  </si>
  <si>
    <t>CUL</t>
  </si>
  <si>
    <t>Curve Advisory Speed 95km/h</t>
  </si>
  <si>
    <t>PW25-95</t>
  </si>
  <si>
    <t>Ingal Civil</t>
  </si>
  <si>
    <t>Waitomo District Council</t>
  </si>
  <si>
    <t>Display Type</t>
  </si>
  <si>
    <t>Specific design</t>
  </si>
  <si>
    <t>SCHOOL</t>
  </si>
  <si>
    <t>GLW - Advance lane designation - word message - L, R or other</t>
  </si>
  <si>
    <t>All Passing 7mm</t>
  </si>
  <si>
    <t>Oreti - Low</t>
  </si>
  <si>
    <t>Dam</t>
  </si>
  <si>
    <t>DAM</t>
  </si>
  <si>
    <t>Concealed Exit On Curve</t>
  </si>
  <si>
    <t>PW26</t>
  </si>
  <si>
    <t>Mashflex</t>
  </si>
  <si>
    <t>Waka Kotahi NZ Transport Agency</t>
  </si>
  <si>
    <t>LCD</t>
  </si>
  <si>
    <t>STOP</t>
  </si>
  <si>
    <t>GRRR - Route indicator urban route - 1 or 2 digits may have a letter</t>
  </si>
  <si>
    <t>Asphalt Millings</t>
  </si>
  <si>
    <t>Oreti - Mid</t>
  </si>
  <si>
    <t>Drop Chamber</t>
  </si>
  <si>
    <t>DCHM</t>
  </si>
  <si>
    <t>TRUCKS USE LOW GEAR (PW27 Supplementary)</t>
  </si>
  <si>
    <t>PW28</t>
  </si>
  <si>
    <t>Public Domain</t>
  </si>
  <si>
    <t>Watercare</t>
  </si>
  <si>
    <t>LED</t>
  </si>
  <si>
    <t>STOP AHEAD</t>
  </si>
  <si>
    <t>GRSH - Route indicator SH - 1 or 2 digits may have letter</t>
  </si>
  <si>
    <t>Bedding Mortar</t>
  </si>
  <si>
    <t>Oreti River - Mossburn</t>
  </si>
  <si>
    <t>Dissipation Pad</t>
  </si>
  <si>
    <t>DISS</t>
  </si>
  <si>
    <t>PW32</t>
  </si>
  <si>
    <t>ROBOS International Ltd</t>
  </si>
  <si>
    <t>Wellington City Council</t>
  </si>
  <si>
    <t>Speed circle including digits</t>
  </si>
  <si>
    <t>GRTS - Route indicator - Tsunami evacuation route</t>
  </si>
  <si>
    <t>Bedding Sand</t>
  </si>
  <si>
    <t>Oreti River - Winton</t>
  </si>
  <si>
    <t>Deep Well Shaft</t>
  </si>
  <si>
    <t>DWELL</t>
  </si>
  <si>
    <t>SCHOOL Crossing</t>
  </si>
  <si>
    <t>PW33</t>
  </si>
  <si>
    <t>SafeDirection</t>
  </si>
  <si>
    <t>Wellington Electricity</t>
  </si>
  <si>
    <t>Joint Type</t>
  </si>
  <si>
    <t>Straight ahead arrow</t>
  </si>
  <si>
    <t>GRVR - Route indicator - special vehicle route (e.g. SV30 or SU10 symbol)</t>
  </si>
  <si>
    <t>Boulders - Uncrushed Random</t>
  </si>
  <si>
    <t>Oreti River Lumsden</t>
  </si>
  <si>
    <t>Flushing Eye</t>
  </si>
  <si>
    <t>EYE</t>
  </si>
  <si>
    <t>SCHOOL BUS TURNS</t>
  </si>
  <si>
    <t>PW34A</t>
  </si>
  <si>
    <t>Cellulose Fibre</t>
  </si>
  <si>
    <t>SafeRoads</t>
  </si>
  <si>
    <t>West Coast Regional Council</t>
  </si>
  <si>
    <t>Panel Material</t>
  </si>
  <si>
    <t>Headwall Material</t>
  </si>
  <si>
    <t>Butt Fusion Weld Joint (PE)</t>
  </si>
  <si>
    <t>T2 (Transit lane)</t>
  </si>
  <si>
    <t>MA1L - Advance, services adjacent to road, one service on left</t>
  </si>
  <si>
    <t>Class 2 High Modulus Asphalt</t>
  </si>
  <si>
    <t>Oreti-B</t>
  </si>
  <si>
    <t>Flume Down Batter</t>
  </si>
  <si>
    <t>FLUME</t>
  </si>
  <si>
    <t>Slippery Surface - WHEN FROSTY</t>
  </si>
  <si>
    <t>PW41.1</t>
  </si>
  <si>
    <t>Crumb Rubber</t>
  </si>
  <si>
    <t>Safence</t>
  </si>
  <si>
    <t>Western Bay of Plenty District Council</t>
  </si>
  <si>
    <t>Electro fusion Coupling Weld Joint (PE)</t>
  </si>
  <si>
    <t>T3 (Transit lane)</t>
  </si>
  <si>
    <t>MA1R - Advance, services adjacent to road, one service on right</t>
  </si>
  <si>
    <t>Oringi No. 1</t>
  </si>
  <si>
    <t>Fish Passage</t>
  </si>
  <si>
    <t>FPASS</t>
  </si>
  <si>
    <t>Slippery Surface - WHEN WET</t>
  </si>
  <si>
    <t>PW41.2</t>
  </si>
  <si>
    <t>Lime</t>
  </si>
  <si>
    <t>Sentryline</t>
  </si>
  <si>
    <t>Westland District Council</t>
  </si>
  <si>
    <t>Flanged Joint</t>
  </si>
  <si>
    <t>TAXI</t>
  </si>
  <si>
    <t>MA2L - Advance, services adjacent to road, two services on left</t>
  </si>
  <si>
    <t>Clay and Pit Metal Mix</t>
  </si>
  <si>
    <t>Oringi No. 2</t>
  </si>
  <si>
    <t>Debris Catching Grid</t>
  </si>
  <si>
    <t>GRID</t>
  </si>
  <si>
    <t>Slippery Surface - GRAVEL ROAD</t>
  </si>
  <si>
    <t>PW41.3</t>
  </si>
  <si>
    <t>Steelgal</t>
  </si>
  <si>
    <t>Westpower Ltd</t>
  </si>
  <si>
    <t>Mechanical Coupling Joint</t>
  </si>
  <si>
    <t>TAXI STAND</t>
  </si>
  <si>
    <t>MA2R - Advance, services adjacent to road, two services on right</t>
  </si>
  <si>
    <t>Coarse Recycled Aggregate Material</t>
  </si>
  <si>
    <t>Oringi No. 3</t>
  </si>
  <si>
    <t>Sump Lead</t>
  </si>
  <si>
    <t>LEAD</t>
  </si>
  <si>
    <t>Narrow Bridge - CAUTION WIDE VEHICLES</t>
  </si>
  <si>
    <t>PW44.1</t>
  </si>
  <si>
    <t>Tauren Barriers</t>
  </si>
  <si>
    <t>Whakatane District Council</t>
  </si>
  <si>
    <t>Push Fit</t>
  </si>
  <si>
    <t>TURN LEFT</t>
  </si>
  <si>
    <t>MA3L - Advance, services adjacent to road, three services on left</t>
  </si>
  <si>
    <t>Concrete - Reinforced</t>
  </si>
  <si>
    <t>Oruakeretaki</t>
  </si>
  <si>
    <t>Manhole with Grate Inlet</t>
  </si>
  <si>
    <t>MHGRA</t>
  </si>
  <si>
    <t>Other Hazard - FORD</t>
  </si>
  <si>
    <t>PW54</t>
  </si>
  <si>
    <t>Tertu Equipments</t>
  </si>
  <si>
    <t>Whanganui District Council</t>
  </si>
  <si>
    <t>Iron</t>
  </si>
  <si>
    <t>Rubber Ring Joint</t>
  </si>
  <si>
    <t>TURN RIGHT</t>
  </si>
  <si>
    <t>MA3R - Advance, services adjacent to road, three services on right</t>
  </si>
  <si>
    <t>Concrete - Unreinforced</t>
  </si>
  <si>
    <t>Ostern Quarry</t>
  </si>
  <si>
    <t>Standard Manhole</t>
  </si>
  <si>
    <t>MHOLE</t>
  </si>
  <si>
    <t>Other Hazard - CATTLE STOP</t>
  </si>
  <si>
    <t>PW55</t>
  </si>
  <si>
    <t>Sand Bags</t>
  </si>
  <si>
    <t>Solvent Cement Joint</t>
  </si>
  <si>
    <t>MA4L - Advance, services adjacent to road, four services on left</t>
  </si>
  <si>
    <t>Crusher Run</t>
  </si>
  <si>
    <t>Otaio River</t>
  </si>
  <si>
    <t>Outfall Culvert</t>
  </si>
  <si>
    <t>OFCUL</t>
  </si>
  <si>
    <t>Other Hazard - GATE</t>
  </si>
  <si>
    <t>PW56</t>
  </si>
  <si>
    <t>Welded - Metal</t>
  </si>
  <si>
    <t>MA4R - Advance, services adjacent to road, four services on right</t>
  </si>
  <si>
    <t>Dense Graded Asphalt AC10 M/10 Spec</t>
  </si>
  <si>
    <t>Otorohanga</t>
  </si>
  <si>
    <t>Permanent Silt Pond</t>
  </si>
  <si>
    <t>POND</t>
  </si>
  <si>
    <t>Railway Level Crossing "-" Ahead</t>
  </si>
  <si>
    <t>PW57.1</t>
  </si>
  <si>
    <t>MAN - Next / [service] / [distance] km</t>
  </si>
  <si>
    <t>Dense Graded Asphalt AC14 M/10 Spec</t>
  </si>
  <si>
    <t>Oturehua Ida Valley Rd</t>
  </si>
  <si>
    <t>Scour Protection</t>
  </si>
  <si>
    <t>SCOUR</t>
  </si>
  <si>
    <t>Railway Level Crossing Intermediate Advance Warnin</t>
  </si>
  <si>
    <t>PW61</t>
  </si>
  <si>
    <t>Placement</t>
  </si>
  <si>
    <t>MB1L - Advance, services on side road, one service on left</t>
  </si>
  <si>
    <t>Dense Graded Asphalt AC20 M/10 Spec</t>
  </si>
  <si>
    <t>Pacific Steel Eaf Slag</t>
  </si>
  <si>
    <t>Manhole with Scruffy Dome</t>
  </si>
  <si>
    <t>SCRFD</t>
  </si>
  <si>
    <t>Railway Level Crossing on a Side Road Advance Warn</t>
  </si>
  <si>
    <t>PW62</t>
  </si>
  <si>
    <t>At Public Transport Stop/Station</t>
  </si>
  <si>
    <t>Marking Colour</t>
  </si>
  <si>
    <t>MB1R - Advance, services on side road, one service on right</t>
  </si>
  <si>
    <t>Dense Graded Asphalt AC28 M/10 Spec</t>
  </si>
  <si>
    <t>Pahiatua Shingle</t>
  </si>
  <si>
    <t>Side Culvert</t>
  </si>
  <si>
    <t>SDCUL</t>
  </si>
  <si>
    <t>Prepare to Stop</t>
  </si>
  <si>
    <t>PW64</t>
  </si>
  <si>
    <t>At Weather Station</t>
  </si>
  <si>
    <t>Pipe Above Under Ground</t>
  </si>
  <si>
    <t>MB2L - Advance, services on side road, two services on left</t>
  </si>
  <si>
    <t>Dense Graded Asphalt DG10 M/10 Spec</t>
  </si>
  <si>
    <t>Pangatotara</t>
  </si>
  <si>
    <t>Side Drain</t>
  </si>
  <si>
    <t>SIDE</t>
  </si>
  <si>
    <t>Hidden Queue</t>
  </si>
  <si>
    <t>PW64.1</t>
  </si>
  <si>
    <t>Attached to Barrier</t>
  </si>
  <si>
    <t>Primary Material</t>
  </si>
  <si>
    <t>Above Ground</t>
  </si>
  <si>
    <t>MB2R - Advance, services on side road, two services on right</t>
  </si>
  <si>
    <t>Dense Graded Asphalt DG14 M/10 Spec</t>
  </si>
  <si>
    <t>Pareora River  Sh1 Road Bridge</t>
  </si>
  <si>
    <t>Soak Pit</t>
  </si>
  <si>
    <t>Queued Vehicles</t>
  </si>
  <si>
    <t>PW64.2</t>
  </si>
  <si>
    <t>Attached to Bollard</t>
  </si>
  <si>
    <t>MSE Material</t>
  </si>
  <si>
    <t>Below Ground</t>
  </si>
  <si>
    <t>MB3L - Advance, services on side road, three services on left</t>
  </si>
  <si>
    <t>Dense Graded Asphalt DG20 M/10 Spec</t>
  </si>
  <si>
    <t>Parkburn Quarry (Downer)</t>
  </si>
  <si>
    <t>Spillway</t>
  </si>
  <si>
    <t>SPILL</t>
  </si>
  <si>
    <t>Belisha Beacon Interally Illuminated Globe</t>
  </si>
  <si>
    <t>PW65A</t>
  </si>
  <si>
    <t>Attached to Bridge</t>
  </si>
  <si>
    <t>Partially Below Ground</t>
  </si>
  <si>
    <t>MB3R - Advance, services on side road, three services on right</t>
  </si>
  <si>
    <t>Dense Graded Asphalt DG28 M/10 Spec</t>
  </si>
  <si>
    <t>Parkburn Quarry (Fulton Hogan)</t>
  </si>
  <si>
    <t>Stormwater Pipe</t>
  </si>
  <si>
    <t>STORM</t>
  </si>
  <si>
    <t>Chevron Board (yellow)</t>
  </si>
  <si>
    <t>PW66</t>
  </si>
  <si>
    <t>Attached to Device</t>
  </si>
  <si>
    <t>RCA Sub Organisation</t>
  </si>
  <si>
    <t>Fibreglass</t>
  </si>
  <si>
    <t>MB4L - Advance, services on side road, four services on left</t>
  </si>
  <si>
    <t>Patutahi Lime Quarry</t>
  </si>
  <si>
    <t>Subsoil Drain</t>
  </si>
  <si>
    <t>SUB</t>
  </si>
  <si>
    <t>Chevron Board (yellow) - Advisory speed 15km/h</t>
  </si>
  <si>
    <t>PW66-15</t>
  </si>
  <si>
    <t>Attached to Gantry</t>
  </si>
  <si>
    <t>Traffic</t>
  </si>
  <si>
    <t>MB4R - Advance, services on side road, four services on right</t>
  </si>
  <si>
    <t>Peacocks</t>
  </si>
  <si>
    <t>Weir</t>
  </si>
  <si>
    <t>WEIR</t>
  </si>
  <si>
    <t>Chevron Board (yellow) - Advisory speed 25km/h</t>
  </si>
  <si>
    <t>PW66-25</t>
  </si>
  <si>
    <t>Attached to Handrail</t>
  </si>
  <si>
    <t>MC1L - Position, chevron type, one service, chevron facing left</t>
  </si>
  <si>
    <t>Glenbrook Melter Slag</t>
  </si>
  <si>
    <t>Pelorus River</t>
  </si>
  <si>
    <t>Water Race</t>
  </si>
  <si>
    <t>WR</t>
  </si>
  <si>
    <t>Chevron Board (yellow) - Advisory speed 35km/h</t>
  </si>
  <si>
    <t>PW66-35</t>
  </si>
  <si>
    <t>Attached to Luminaire</t>
  </si>
  <si>
    <t>Housing - Council</t>
  </si>
  <si>
    <t>MC1R - Position, chevron type, one service, chevron facing right</t>
  </si>
  <si>
    <t>Graded All Passing 100mm</t>
  </si>
  <si>
    <t>Perry's Waingaro</t>
  </si>
  <si>
    <t>Chevron Board (yellow) - Advisory speed 45km/h</t>
  </si>
  <si>
    <t>PW66-45</t>
  </si>
  <si>
    <t>Attached to Mast</t>
  </si>
  <si>
    <t>Housing - Planned</t>
  </si>
  <si>
    <t>Both Ends</t>
  </si>
  <si>
    <t>MC1i - Position, chevron type, one service, VIN i-site</t>
  </si>
  <si>
    <t>Graded All Passing 150mm</t>
  </si>
  <si>
    <t>Piopio Quarry</t>
  </si>
  <si>
    <t>Chevron Board (yellow) - Advisory speed 55km/h</t>
  </si>
  <si>
    <t>PW66-55</t>
  </si>
  <si>
    <t>Attached to Outreach</t>
  </si>
  <si>
    <t>Downstream Only</t>
  </si>
  <si>
    <t>Marking Treatment</t>
  </si>
  <si>
    <t>MC2L - Position, chevron type, two services, chevron facing left</t>
  </si>
  <si>
    <t>Graded All Passing 20mm</t>
  </si>
  <si>
    <t>Pound Road Quarry FH Canterbury</t>
  </si>
  <si>
    <t>Chevron Board (yellow) - Advisory speed 65km/h</t>
  </si>
  <si>
    <t>PW66-65</t>
  </si>
  <si>
    <t>Attached to Pole</t>
  </si>
  <si>
    <t>Land Use Above/Below Wall</t>
  </si>
  <si>
    <t>Coating System</t>
  </si>
  <si>
    <t>Audio Tactile Profiled</t>
  </si>
  <si>
    <t>MC2R - Position, chevron type, two services, chevron facing right</t>
  </si>
  <si>
    <t>Graded All Passing 40mm</t>
  </si>
  <si>
    <t>Prenters Dannevirke</t>
  </si>
  <si>
    <t>Chevron Board (yellow) - Advisory speed 75km/h</t>
  </si>
  <si>
    <t>PW66-75</t>
  </si>
  <si>
    <t>Attached to Post Support</t>
  </si>
  <si>
    <t>Enamel Aluminium Paint</t>
  </si>
  <si>
    <t>Upstream Only</t>
  </si>
  <si>
    <t>Coloured Surfacing</t>
  </si>
  <si>
    <t>MC3L - Position, chevron type, three services, chevron facing left</t>
  </si>
  <si>
    <t>Graded All Passing 65mm</t>
  </si>
  <si>
    <t>Puhipuhi Quarry</t>
  </si>
  <si>
    <t>Chevron Board (yellow) - Advisory speed 85km/h</t>
  </si>
  <si>
    <t>PW66-85</t>
  </si>
  <si>
    <t>Attached to Retaining Wall</t>
  </si>
  <si>
    <t>Epoxy Paint System</t>
  </si>
  <si>
    <t>Flat</t>
  </si>
  <si>
    <t>MC3R - Position, chevron type, three services, chevron facing right</t>
  </si>
  <si>
    <t>Graded All Passing 7mm</t>
  </si>
  <si>
    <t>Puhunui</t>
  </si>
  <si>
    <t>Chevron Board (yellow) - Advisory speed 95km/h</t>
  </si>
  <si>
    <t>PW66-95</t>
  </si>
  <si>
    <t>Attached to Tree</t>
  </si>
  <si>
    <t>Galvanised and Epoxy</t>
  </si>
  <si>
    <t>MC4L - Position, chevron type, four services, chevron facing left</t>
  </si>
  <si>
    <t>Granular Fill</t>
  </si>
  <si>
    <t>Pukehou</t>
  </si>
  <si>
    <t>Chevron Board (black &amp; white)</t>
  </si>
  <si>
    <t>PW66W</t>
  </si>
  <si>
    <t>Attached to a Building</t>
  </si>
  <si>
    <t>Mural</t>
  </si>
  <si>
    <t>Structured</t>
  </si>
  <si>
    <t>MC4R - Position, chevron type, four services, chevron facing right</t>
  </si>
  <si>
    <t>Grout</t>
  </si>
  <si>
    <t>Pukepoto Quarry</t>
  </si>
  <si>
    <t>Chevron Board (black &amp; white) Advisory speed 15km/</t>
  </si>
  <si>
    <t>PW66W15</t>
  </si>
  <si>
    <t>Ceiling over Traffic Area</t>
  </si>
  <si>
    <t>Not Coated</t>
  </si>
  <si>
    <t>Access Method</t>
  </si>
  <si>
    <t>MD1L - chevron facing left [distance] km [service]</t>
  </si>
  <si>
    <t>Hi-Lab All Passing 40mm</t>
  </si>
  <si>
    <t>Puketapu</t>
  </si>
  <si>
    <t>Chevron Board (black &amp; white) Advisory speed 25km/</t>
  </si>
  <si>
    <t>PW66W25</t>
  </si>
  <si>
    <t>Kerosene</t>
  </si>
  <si>
    <t>Hardstanding on Berm</t>
  </si>
  <si>
    <t>Painted</t>
  </si>
  <si>
    <t>Binoculars / GoPro</t>
  </si>
  <si>
    <t>MD1R - [service] [distance] km chevron facing right</t>
  </si>
  <si>
    <t>Hi-Lab All Passing 50mm</t>
  </si>
  <si>
    <t>Puketona Quarry</t>
  </si>
  <si>
    <t>Chevron Board (black &amp; white) Advisory speed 35km/</t>
  </si>
  <si>
    <t>PW66W35</t>
  </si>
  <si>
    <t>Other Cutter Type</t>
  </si>
  <si>
    <t>Hardstanding on Pathway</t>
  </si>
  <si>
    <t>Powder Coated</t>
  </si>
  <si>
    <t>Boat / Punt</t>
  </si>
  <si>
    <t>MD2L - chevron facing left [distance] km [service] [service]</t>
  </si>
  <si>
    <t>Hi-Lab All Passing 65mm</t>
  </si>
  <si>
    <t>Quarry: Aparima River - Lower</t>
  </si>
  <si>
    <t>Chevron Board (black &amp; white) Advisory speed 45km/</t>
  </si>
  <si>
    <t>PW66W45</t>
  </si>
  <si>
    <t>Turpentine</t>
  </si>
  <si>
    <t>In Berm</t>
  </si>
  <si>
    <t>Rhino Coating</t>
  </si>
  <si>
    <t>Breathing Apparatus</t>
  </si>
  <si>
    <t>Durability</t>
  </si>
  <si>
    <t>MD2R - [service] [service] [distance] km chevron facing right</t>
  </si>
  <si>
    <t>High Fatigue Dense Graded Asphalt AC10 M/10 Spec</t>
  </si>
  <si>
    <t>Quarry: FH Southland Gore Gravel</t>
  </si>
  <si>
    <t>Chevron Board (black &amp; white) Advisory speed 55km/</t>
  </si>
  <si>
    <t>PW66W55</t>
  </si>
  <si>
    <t>In Chamber</t>
  </si>
  <si>
    <t>Bridge Inspection Unit</t>
  </si>
  <si>
    <t>Extended</t>
  </si>
  <si>
    <t>MD3L - chevron facing left [distance] km [service] [service] [service]</t>
  </si>
  <si>
    <t>High Fatigue Dense Graded Asphalt AC14 M/10 Spec</t>
  </si>
  <si>
    <t>Rainbow Mountain Quarry</t>
  </si>
  <si>
    <t>Chevron Board (black &amp; white) Advisory speed 65km/</t>
  </si>
  <si>
    <t>PW66W65</t>
  </si>
  <si>
    <t>In Ground</t>
  </si>
  <si>
    <t>Pole Primary Function</t>
  </si>
  <si>
    <t>Confined Space Entry</t>
  </si>
  <si>
    <t>Long Life</t>
  </si>
  <si>
    <t>MD3R - [service] [service] [service] [distance] km chevron facing right</t>
  </si>
  <si>
    <t>High Fatigue Dense Graded Asphalt AC20 M/10 Spec</t>
  </si>
  <si>
    <t>Rakaia River Mckays Rd</t>
  </si>
  <si>
    <t>Chevron Board (black &amp; white) Advisory speed 75km/</t>
  </si>
  <si>
    <t>PW66W75</t>
  </si>
  <si>
    <t>In NZTA Ground Beam</t>
  </si>
  <si>
    <t>Banner Support</t>
  </si>
  <si>
    <t>Dingy</t>
  </si>
  <si>
    <t>Standard</t>
  </si>
  <si>
    <t>MD4L - chevron facing left [distance] km [service] [service] [service] [service]</t>
  </si>
  <si>
    <t>High Fatigue Dense Graded Asphalt AC28 M/10 Spec</t>
  </si>
  <si>
    <t>Rakaia River Somerton Rd</t>
  </si>
  <si>
    <t>Chevron Board (black &amp; white) Advisory speed 85km/</t>
  </si>
  <si>
    <t>PW66W85</t>
  </si>
  <si>
    <t>In Pavement</t>
  </si>
  <si>
    <t>Belisha Beacon Support</t>
  </si>
  <si>
    <t>Drone</t>
  </si>
  <si>
    <t>MD4R - [service] [service] [service] [service] [distance] km chevron facing right</t>
  </si>
  <si>
    <t>Lime Rock</t>
  </si>
  <si>
    <t>Rangitata River - Old Main South Rd</t>
  </si>
  <si>
    <t>Chevron Board (black &amp; white) Advisory speed 95km/</t>
  </si>
  <si>
    <t>PW66W95</t>
  </si>
  <si>
    <t>In Slope</t>
  </si>
  <si>
    <t>CCTV Support</t>
  </si>
  <si>
    <t>Helicopter</t>
  </si>
  <si>
    <t>ME1L - Position, rectangular type, one service, arrow facing left</t>
  </si>
  <si>
    <t>Local Material</t>
  </si>
  <si>
    <t>Rangitikei Agg Campion Rd</t>
  </si>
  <si>
    <t>Chevron Board - T Intersections</t>
  </si>
  <si>
    <t>PW68</t>
  </si>
  <si>
    <t>Emoflex C</t>
  </si>
  <si>
    <t>Inside of Enclosure</t>
  </si>
  <si>
    <t>Cell Phone Tower</t>
  </si>
  <si>
    <t>No Equipment Required</t>
  </si>
  <si>
    <t>Marking Material</t>
  </si>
  <si>
    <t>ME1R - Position, rectangular type, one service, arrow facing right</t>
  </si>
  <si>
    <t>Marginal Aggregate</t>
  </si>
  <si>
    <t>Rangitikei Aggregates</t>
  </si>
  <si>
    <t>Chevron - Roundabouts</t>
  </si>
  <si>
    <t>PW69</t>
  </si>
  <si>
    <t>Emulsiphalt 373</t>
  </si>
  <si>
    <t>Electrical Distribution</t>
  </si>
  <si>
    <t>Acrylic Face</t>
  </si>
  <si>
    <t>ME2L - Position, rectangular type, two services, arrow facing left</t>
  </si>
  <si>
    <t>Permeable 40/16 Mix</t>
  </si>
  <si>
    <t>Rangrrbull</t>
  </si>
  <si>
    <t>Road Change "___"m Sub Plate</t>
  </si>
  <si>
    <t>PW7</t>
  </si>
  <si>
    <t>Emulsiphalt 374</t>
  </si>
  <si>
    <t>Suspended over Traffic Area</t>
  </si>
  <si>
    <t>Electronic Sign Support</t>
  </si>
  <si>
    <t>Rope Access</t>
  </si>
  <si>
    <t>ME2R - Position, rectangular type, two services, arrow facing right</t>
  </si>
  <si>
    <t>Polythene</t>
  </si>
  <si>
    <t>Raupapa Rd</t>
  </si>
  <si>
    <t>Kiwi Crossing</t>
  </si>
  <si>
    <t>PW99</t>
  </si>
  <si>
    <t>Emulsiphalt 375</t>
  </si>
  <si>
    <t>Throughout Tunnel</t>
  </si>
  <si>
    <t>Joint Use Cell Phone Aerial/Lighting</t>
  </si>
  <si>
    <t>Scaffold</t>
  </si>
  <si>
    <t>Cold Applied Plastic</t>
  </si>
  <si>
    <t>ME3L - Position, rectangular type, three services, arrow facing left</t>
  </si>
  <si>
    <t>Pumice</t>
  </si>
  <si>
    <t>Raupunga</t>
  </si>
  <si>
    <t>Speed Limit</t>
  </si>
  <si>
    <t>RG1</t>
  </si>
  <si>
    <t>Flexiphalt 160A</t>
  </si>
  <si>
    <t>Joint Use Traffic Signal/Lighting Support</t>
  </si>
  <si>
    <t>Traffic Management</t>
  </si>
  <si>
    <t>ME3R - Position, rectangular type, three services, arrow facing right</t>
  </si>
  <si>
    <t>Quarry Strippings - Ungraded</t>
  </si>
  <si>
    <t>Renwick</t>
  </si>
  <si>
    <t>Road Narrows - Supplementary GIVE WAY</t>
  </si>
  <si>
    <t>RG19.1A</t>
  </si>
  <si>
    <t>Flexiphalt 330A</t>
  </si>
  <si>
    <t>Kea Crossing Arm Support</t>
  </si>
  <si>
    <t>Waders</t>
  </si>
  <si>
    <t>Glass Face</t>
  </si>
  <si>
    <t>ME4L - Position, rectangular type, four services, arrow facing left</t>
  </si>
  <si>
    <t>Reclaimed Glass</t>
  </si>
  <si>
    <t>Renwick Crusher - Fulton Hogan</t>
  </si>
  <si>
    <t>Road Narrows - Give Way (symbolic)</t>
  </si>
  <si>
    <t>RG19A</t>
  </si>
  <si>
    <t>Flexiphalt 340A</t>
  </si>
  <si>
    <t>Lighting Unit Support</t>
  </si>
  <si>
    <t>ME4R - Position, rectangular type, four services, arrow facing right</t>
  </si>
  <si>
    <t>Recycled Asphalt Pavement (RAP)</t>
  </si>
  <si>
    <t>Ridge Rd Quarry Bombay</t>
  </si>
  <si>
    <t>Road Narrows - Priority</t>
  </si>
  <si>
    <t>RG20A</t>
  </si>
  <si>
    <t>Flexiphalt 350A</t>
  </si>
  <si>
    <t>Bed Substrate</t>
  </si>
  <si>
    <t>Wall Access Method</t>
  </si>
  <si>
    <t>Non-electronic Sign Support</t>
  </si>
  <si>
    <t>Internally Illuminated</t>
  </si>
  <si>
    <t>None - Class restricted coupon parking begins</t>
  </si>
  <si>
    <t>Recycled Crushed Concrete (RCC)</t>
  </si>
  <si>
    <t>Roxburgh East Rd</t>
  </si>
  <si>
    <t>Low Clearance At Electrified Railway Crossing</t>
  </si>
  <si>
    <t>RG21</t>
  </si>
  <si>
    <t>Flexiphalt 351A</t>
  </si>
  <si>
    <t>Bare</t>
  </si>
  <si>
    <t>Telephone Wire Support</t>
  </si>
  <si>
    <t>None - Class restricted coupon parking ends</t>
  </si>
  <si>
    <t>Recycled Rubber</t>
  </si>
  <si>
    <t>Roys Hill Quarry</t>
  </si>
  <si>
    <t>USE LEFT LANE UNLESS PASSING</t>
  </si>
  <si>
    <t>RG22</t>
  </si>
  <si>
    <t>Flexiphalt HiFlex</t>
  </si>
  <si>
    <t>Gravel</t>
  </si>
  <si>
    <t>Traffic Signal Support</t>
  </si>
  <si>
    <t>Carried Atop Function</t>
  </si>
  <si>
    <t>Non-Reflective Dome</t>
  </si>
  <si>
    <t>None - Class restricted coupon parking repeater</t>
  </si>
  <si>
    <t>River Run - Ungraded</t>
  </si>
  <si>
    <t>Ruamahanga River</t>
  </si>
  <si>
    <t>No Motorcycle symbol</t>
  </si>
  <si>
    <t>RG24M</t>
  </si>
  <si>
    <t>Flexiphalt HiMod</t>
  </si>
  <si>
    <t>Sand/silt</t>
  </si>
  <si>
    <t>Transformer Support</t>
  </si>
  <si>
    <t>Aqueduct</t>
  </si>
  <si>
    <t>None - Class restricted vending machine parking</t>
  </si>
  <si>
    <t>Run of Pit - Graded Max 300mm</t>
  </si>
  <si>
    <t>SH8 Muttontown</t>
  </si>
  <si>
    <t>Cycle Route - BEGINS</t>
  </si>
  <si>
    <t>RG26.1</t>
  </si>
  <si>
    <t>Mobilflex</t>
  </si>
  <si>
    <t>Saddle Hill Quarry</t>
  </si>
  <si>
    <t>Trolley or Tram Bus Electrical Cable Support</t>
  </si>
  <si>
    <t>Paint</t>
  </si>
  <si>
    <t>None - Distance ahead supplementary</t>
  </si>
  <si>
    <t>Run of Pit - Graded Max 500mm</t>
  </si>
  <si>
    <t>Cycle Route - ENDS</t>
  </si>
  <si>
    <t>RG26.2</t>
  </si>
  <si>
    <t>Multi Grade Binder</t>
  </si>
  <si>
    <t>Sandford</t>
  </si>
  <si>
    <t>Fibre Line</t>
  </si>
  <si>
    <t>None - Feeling Sleepy? Take a break</t>
  </si>
  <si>
    <t>Run of Pit - Ungraded</t>
  </si>
  <si>
    <t>Cycle Route - "______"</t>
  </si>
  <si>
    <t>RG26.3</t>
  </si>
  <si>
    <t>PAVEflex PMB</t>
  </si>
  <si>
    <t>Selwyn River Basecourse</t>
  </si>
  <si>
    <t>Pole Type</t>
  </si>
  <si>
    <t>Gas Main</t>
  </si>
  <si>
    <t>Resin</t>
  </si>
  <si>
    <t>None - Give Way Roundabout</t>
  </si>
  <si>
    <t>Run of River - Graded Max 300mm</t>
  </si>
  <si>
    <t>Cycle Route - Arrow</t>
  </si>
  <si>
    <t>RG26.4</t>
  </si>
  <si>
    <t>PAVEflex SBR Low Modified 180/200 Emulsion</t>
  </si>
  <si>
    <t>Culvert Slope</t>
  </si>
  <si>
    <t>Basic Sign Post</t>
  </si>
  <si>
    <t>Geothermal Pipe</t>
  </si>
  <si>
    <t>None - Horizontal alignment curve - 15 deg; to 90 deg; with concealed exit</t>
  </si>
  <si>
    <t>Run of River - Graded Max 500mm</t>
  </si>
  <si>
    <t>Sidds Road</t>
  </si>
  <si>
    <t>SCHOOL PATROL</t>
  </si>
  <si>
    <t>RG28</t>
  </si>
  <si>
    <t>PAVEflex SBR Medium Modified 180/200 Emulsion</t>
  </si>
  <si>
    <t>Less than stream</t>
  </si>
  <si>
    <t>Jockey</t>
  </si>
  <si>
    <t>Highway</t>
  </si>
  <si>
    <t>Tape</t>
  </si>
  <si>
    <t>None - Horizontal alignment curve - 90 deg; to 120 deg; with concealed exit</t>
  </si>
  <si>
    <t>Sand</t>
  </si>
  <si>
    <t>Smythes Quarry</t>
  </si>
  <si>
    <t>Limited Speed Zone</t>
  </si>
  <si>
    <t>RG3</t>
  </si>
  <si>
    <t>PAVEflex SBS High Modified 180/200 Cutback</t>
  </si>
  <si>
    <t>Same as stream</t>
  </si>
  <si>
    <t>Joint Use Mast Arm Pole</t>
  </si>
  <si>
    <t>None - Intersection sign supplementary - concealed</t>
  </si>
  <si>
    <t>Sand Filter/Drainage Layer</t>
  </si>
  <si>
    <t>Snee Road</t>
  </si>
  <si>
    <t>Railway Level Crossing Give Way</t>
  </si>
  <si>
    <t>RG31</t>
  </si>
  <si>
    <t>PAVEflex SBS High Modified 180/200 Emulsion</t>
  </si>
  <si>
    <t>Steeper than stream</t>
  </si>
  <si>
    <t>Joint Use Signal Pole</t>
  </si>
  <si>
    <t>Off Ramp</t>
  </si>
  <si>
    <t>Thermoplastic</t>
  </si>
  <si>
    <t>None - Lane use 'keep left unless passing' medium</t>
  </si>
  <si>
    <t>Scoria All Passing 100mm</t>
  </si>
  <si>
    <t>Spiers</t>
  </si>
  <si>
    <t>Railway Level Crossing Stop</t>
  </si>
  <si>
    <t>RG32</t>
  </si>
  <si>
    <t>PAVEflex SBS High Modified Asphalt Binder</t>
  </si>
  <si>
    <t>Kea Crossing Pole</t>
  </si>
  <si>
    <t>On Ramp</t>
  </si>
  <si>
    <t>None - NAMED' Toll Road Ahead</t>
  </si>
  <si>
    <t>Scoria All Passing 150mm</t>
  </si>
  <si>
    <t>Staples</t>
  </si>
  <si>
    <t>Railway Level Crossing Flashing Light Signal</t>
  </si>
  <si>
    <t>RG33</t>
  </si>
  <si>
    <t>PAVEflex SBS Low Modified 180/200 Cutback</t>
  </si>
  <si>
    <t>Mast Arm Pole</t>
  </si>
  <si>
    <t>Ultraviolet Cure Paint</t>
  </si>
  <si>
    <t>None - NZ Cycle Trail (NZCT) route arrow</t>
  </si>
  <si>
    <t>Scoria All Passing 20mm</t>
  </si>
  <si>
    <t>T Nichols Mobile Aps</t>
  </si>
  <si>
    <t>Speed Limit - TEMPORARY</t>
  </si>
  <si>
    <t>RG4</t>
  </si>
  <si>
    <t>PAVEflex SBS Low Modified 180/200 Emulsion</t>
  </si>
  <si>
    <t>Pole with Integral Outreach Arm</t>
  </si>
  <si>
    <t>Phone Line</t>
  </si>
  <si>
    <t>Scoria All Passing 40mm</t>
  </si>
  <si>
    <t>Tahuna Quarry</t>
  </si>
  <si>
    <t>Temporary Speed Limit 20km/h</t>
  </si>
  <si>
    <t>RG4-20</t>
  </si>
  <si>
    <t>PAVEflex SBS Medium Modified 180/200 Cutback</t>
  </si>
  <si>
    <t>Culvert Alignment</t>
  </si>
  <si>
    <t>Standalone Pole</t>
  </si>
  <si>
    <t>Power Main</t>
  </si>
  <si>
    <t>None - NZ Cycle Trail (NZCT) route begins/ends</t>
  </si>
  <si>
    <t>Scoria All Passing 65mm</t>
  </si>
  <si>
    <t>Tairua Quarry</t>
  </si>
  <si>
    <t>Temporary Speed Limit 30km/h</t>
  </si>
  <si>
    <t>RG4-30</t>
  </si>
  <si>
    <t>PAVEflex SBS Medium Modified 180/200 Emulsion</t>
  </si>
  <si>
    <t>Curved in, straight out</t>
  </si>
  <si>
    <t>Private Road</t>
  </si>
  <si>
    <t>None - Passing Lane Ahead 200m large</t>
  </si>
  <si>
    <t>Scoria All Passing 7mm</t>
  </si>
  <si>
    <t>Tamaki River</t>
  </si>
  <si>
    <t>Temporary Speed Limit 50km/h</t>
  </si>
  <si>
    <t>RG4-50</t>
  </si>
  <si>
    <t>PAVEflex SBS Medium Modified Asphalt Binder</t>
  </si>
  <si>
    <t>Straight in and out</t>
  </si>
  <si>
    <t>Foundation Type</t>
  </si>
  <si>
    <t>Rail Corridor</t>
  </si>
  <si>
    <t>None - Passing Lane Ahead 300m large</t>
  </si>
  <si>
    <t>Shell Rock</t>
  </si>
  <si>
    <t>Taotaoroa Quarry</t>
  </si>
  <si>
    <t>Temporary Speed Limit 60km/h</t>
  </si>
  <si>
    <t>RG4-60</t>
  </si>
  <si>
    <t>RLA2066/S</t>
  </si>
  <si>
    <t>Straight in, curved out</t>
  </si>
  <si>
    <t>Concrete Pile</t>
  </si>
  <si>
    <t>Water Pipe</t>
  </si>
  <si>
    <t>None - Passing Lane Ahead 400m large</t>
  </si>
  <si>
    <t>Stabilised Existing Pavement Material</t>
  </si>
  <si>
    <t>Tapuwae Quarry</t>
  </si>
  <si>
    <t>Temporary Speed Limit 70km/h</t>
  </si>
  <si>
    <t>RG4-70</t>
  </si>
  <si>
    <t>Road Science RS 1 Improved Seal</t>
  </si>
  <si>
    <t>Water Structure Type</t>
  </si>
  <si>
    <t>Ground Planted Direct</t>
  </si>
  <si>
    <t>None - Permanent warning supplementary - Slow when frosty</t>
  </si>
  <si>
    <t>Structural AC Unknown Mix</t>
  </si>
  <si>
    <t>Taramakau River</t>
  </si>
  <si>
    <t>__________TRAFFIC (RG6 supplementary)</t>
  </si>
  <si>
    <t>RG6.1</t>
  </si>
  <si>
    <t>Road Science RS 1 Improved Seal Extreme</t>
  </si>
  <si>
    <t>Bore</t>
  </si>
  <si>
    <t>Ground Planted Stub</t>
  </si>
  <si>
    <t>None - Permanent warning supplementary - Slow when wet</t>
  </si>
  <si>
    <t>Top Course</t>
  </si>
  <si>
    <t>Tauhara Quarry</t>
  </si>
  <si>
    <t>STRAIGHT AHEAD TRAFFIC (RG6 supplementary)</t>
  </si>
  <si>
    <t>RG6.2</t>
  </si>
  <si>
    <t>Road Science RS 1 Improved Seal Plus</t>
  </si>
  <si>
    <t>Debris Preventer</t>
  </si>
  <si>
    <t>None - Priority School Patrol perforated</t>
  </si>
  <si>
    <t>Tauhei Quarry</t>
  </si>
  <si>
    <t>RIGHT TURNING TRAFFIC (RG6 supplementary)</t>
  </si>
  <si>
    <t>RG6.3</t>
  </si>
  <si>
    <t>Road Science RS 1 Superior Seal</t>
  </si>
  <si>
    <t>Edge Material</t>
  </si>
  <si>
    <t>Energy Dissipator</t>
  </si>
  <si>
    <t>Pad</t>
  </si>
  <si>
    <t>None - Roundabout may change signal</t>
  </si>
  <si>
    <t>Tauherenikau River SH53</t>
  </si>
  <si>
    <t>Road Classification - Heavy Vehicles</t>
  </si>
  <si>
    <t>RH1</t>
  </si>
  <si>
    <t>Road Science RS 1 Superior Seal Extreme</t>
  </si>
  <si>
    <t>Aggregate</t>
  </si>
  <si>
    <t>Retention Socket</t>
  </si>
  <si>
    <t>Design Loading</t>
  </si>
  <si>
    <t>None - Supplementary - except class or description of vehicle</t>
  </si>
  <si>
    <t>Taumaranui</t>
  </si>
  <si>
    <t>HEAVY VEHICLE - BRIDGE LIMITS</t>
  </si>
  <si>
    <t>RH4</t>
  </si>
  <si>
    <t>Road Science RS 1 Superior Seal Plus</t>
  </si>
  <si>
    <t>Flow Controller</t>
  </si>
  <si>
    <t>H20 S16</t>
  </si>
  <si>
    <t>None - TOLL Route indicator - Toll</t>
  </si>
  <si>
    <t>Pavement Design Spec</t>
  </si>
  <si>
    <t>Taupo Poihipi Basalt Quarry</t>
  </si>
  <si>
    <t>Heavy Vehicle - RH4 Supplementary - " _ "m</t>
  </si>
  <si>
    <t>RH5</t>
  </si>
  <si>
    <t>Road Science RS 2 Dust Seal</t>
  </si>
  <si>
    <t>Rain Garden</t>
  </si>
  <si>
    <t>Base Connection</t>
  </si>
  <si>
    <t>H20 S16 T16</t>
  </si>
  <si>
    <t>None - Toll 'Cameras Operating' sign</t>
  </si>
  <si>
    <t>Te Kuiti</t>
  </si>
  <si>
    <t>No Stopping</t>
  </si>
  <si>
    <t>RP1</t>
  </si>
  <si>
    <t>Road Science RS 3 High Strength</t>
  </si>
  <si>
    <t>Soak Hole</t>
  </si>
  <si>
    <t>Fixed Base</t>
  </si>
  <si>
    <t>H20 S16, Modified</t>
  </si>
  <si>
    <t>None - Toll 'Cash Payment' sign</t>
  </si>
  <si>
    <t>NZTA B2 Construction of Unbound Granular Pavement Layers</t>
  </si>
  <si>
    <t>Te Matai Quarry</t>
  </si>
  <si>
    <t>No Stopping At All Times</t>
  </si>
  <si>
    <t>RP1.1</t>
  </si>
  <si>
    <t>Road Science RS 3 Porous Asphalt</t>
  </si>
  <si>
    <t>Flange Base</t>
  </si>
  <si>
    <t>H20 T16 T44</t>
  </si>
  <si>
    <t>None - Toll 'Electronic Collections' sign</t>
  </si>
  <si>
    <t>NZTA B3 Structural Design and Construction of Flexible Unbound Pavements</t>
  </si>
  <si>
    <t>Te Matai Road</t>
  </si>
  <si>
    <t>No Stopping FOR "_______" km</t>
  </si>
  <si>
    <t>RP1.2</t>
  </si>
  <si>
    <t>Road Science RS 3 Quiet Road</t>
  </si>
  <si>
    <t>Hinge Base</t>
  </si>
  <si>
    <t>HN HO 72</t>
  </si>
  <si>
    <t>None - Toll 'Non payment' sign</t>
  </si>
  <si>
    <t>NZTA B5 In-situ Stabilisation of Modified Pavement Layers</t>
  </si>
  <si>
    <t>Te Moana River</t>
  </si>
  <si>
    <t>No Stopping - ENDS (RP1 Supplementary)</t>
  </si>
  <si>
    <t>RP1.3</t>
  </si>
  <si>
    <t>Road Science RS 3 Ultra Thin</t>
  </si>
  <si>
    <t>Shear Base</t>
  </si>
  <si>
    <t>Other (Describe)</t>
  </si>
  <si>
    <t>None - Toll 'Payment methods' sign</t>
  </si>
  <si>
    <t>NZTA B6 In-situ Stabilisation of Bound Sub-base Layers</t>
  </si>
  <si>
    <t>Te Rangiita</t>
  </si>
  <si>
    <t>No Stopping - Specified Period</t>
  </si>
  <si>
    <t>RP2</t>
  </si>
  <si>
    <t>Road Science RS 4 Heavy Duty</t>
  </si>
  <si>
    <t>Water Structure Material</t>
  </si>
  <si>
    <t>Other, Modified (Describe)</t>
  </si>
  <si>
    <t>None - Toll 'ROAD BEGINS' sign</t>
  </si>
  <si>
    <t>NZTA B7 Manufacture and Construction of Plant Mixed Modified Pavement Layers</t>
  </si>
  <si>
    <t>Te Rimu</t>
  </si>
  <si>
    <t>Late Night Extension - (RP2 Supplementary)</t>
  </si>
  <si>
    <t>RP2.1</t>
  </si>
  <si>
    <t>Road Science RS 4 Heavy Duty Extreme</t>
  </si>
  <si>
    <t>Traction Engine</t>
  </si>
  <si>
    <t>None - Toll 'Terms &amp; Conditions' sign</t>
  </si>
  <si>
    <t>NZTA B8 Manufacture and Construction of Plant Mixed Bound Sub-base Pavement Layers</t>
  </si>
  <si>
    <t>Tekuitim/S</t>
  </si>
  <si>
    <t>BEGINS (RP3 RP3.1 Supplementary)</t>
  </si>
  <si>
    <t>RP3.2</t>
  </si>
  <si>
    <t>Road Science RS 4 Heavy Duty Plus</t>
  </si>
  <si>
    <t>Traction Engine, Modified</t>
  </si>
  <si>
    <t>None - Toll Road Ahead</t>
  </si>
  <si>
    <t>NZTA F7 Geotextiles</t>
  </si>
  <si>
    <t>Templetons</t>
  </si>
  <si>
    <t>ENDS (RP3 RP3.1 Supplementary)</t>
  </si>
  <si>
    <t>RP3.3</t>
  </si>
  <si>
    <t>Road Science RS 4 Spill Resistant</t>
  </si>
  <si>
    <t>Pipe Type</t>
  </si>
  <si>
    <t>None - Toll Tariff sign</t>
  </si>
  <si>
    <t>Tetley Quarry</t>
  </si>
  <si>
    <t>MON-FRI (Clearway Supplementary)</t>
  </si>
  <si>
    <t>RP3.4</t>
  </si>
  <si>
    <t>Styrene Butadiene Rubber</t>
  </si>
  <si>
    <t>Base Material</t>
  </si>
  <si>
    <t>Connection Pipe</t>
  </si>
  <si>
    <t>None - Tourist - combined with motorist service</t>
  </si>
  <si>
    <t>Thatcher Road</t>
  </si>
  <si>
    <t>Restricted Parking - Standard Hours</t>
  </si>
  <si>
    <t>RP4</t>
  </si>
  <si>
    <t>Styrene Butadiene Styrene</t>
  </si>
  <si>
    <t>None - Two-way (distance) ahead supplementary</t>
  </si>
  <si>
    <t>NZTA P11e Epoxy modified open graded porous asphalt</t>
  </si>
  <si>
    <t>Tirohia Quarry</t>
  </si>
  <si>
    <t>Restricted Parking - Non Standard Hours</t>
  </si>
  <si>
    <t>RP4.1</t>
  </si>
  <si>
    <t>Styrene Isoprene Styrene</t>
  </si>
  <si>
    <t>Lateral</t>
  </si>
  <si>
    <t>None - Use Left Lane Unless Passing</t>
  </si>
  <si>
    <t>Titoki</t>
  </si>
  <si>
    <t>Restricted Parking - Other Times</t>
  </si>
  <si>
    <t>RP4.2</t>
  </si>
  <si>
    <t>Techniflex PM Emulsion</t>
  </si>
  <si>
    <t>Natural Void</t>
  </si>
  <si>
    <t>Main</t>
  </si>
  <si>
    <t>P11 - No parking Taxi stand standard</t>
  </si>
  <si>
    <t>Toetoe Rd</t>
  </si>
  <si>
    <t>Restricted Parking - Late Night Extension</t>
  </si>
  <si>
    <t>RP4.3</t>
  </si>
  <si>
    <t>Valve Material</t>
  </si>
  <si>
    <t>P12 - No parking Taxi stand arrow pointing left</t>
  </si>
  <si>
    <t>No Specification</t>
  </si>
  <si>
    <t>Turiwiri Quarry</t>
  </si>
  <si>
    <t>BUS STOP - With Arrow</t>
  </si>
  <si>
    <t>RP5.1</t>
  </si>
  <si>
    <t>Brass</t>
  </si>
  <si>
    <t>P12 - No parking Taxi stand arrow pointing right</t>
  </si>
  <si>
    <t>Twizel</t>
  </si>
  <si>
    <t>TAXI STAND - With Arrow</t>
  </si>
  <si>
    <t>RP6.1</t>
  </si>
  <si>
    <t>P12 - No parking Taxi stand double arrow</t>
  </si>
  <si>
    <t>Uncertified</t>
  </si>
  <si>
    <t>LOADING ZONE - With Arrow</t>
  </si>
  <si>
    <t>RP7.1</t>
  </si>
  <si>
    <t>P13 - No parking Emergency Vehicle Stop standard</t>
  </si>
  <si>
    <t>Waerenga-O-Kuri Quarry</t>
  </si>
  <si>
    <t>Loading Zone - GOODS VEHICLES ONLY (Supplementary)</t>
  </si>
  <si>
    <t>RP7.2</t>
  </si>
  <si>
    <t>P14 - No parking Emergency Vehicle Stop arrow pointing left</t>
  </si>
  <si>
    <t>Waiau River Basecourse</t>
  </si>
  <si>
    <t>Give way – supplementary – to cyclists and pedestr</t>
  </si>
  <si>
    <t>RP76</t>
  </si>
  <si>
    <t>Aggbind 60</t>
  </si>
  <si>
    <t>Pipe Shape</t>
  </si>
  <si>
    <t>P14 - No parking Emergency Vehicle Stop arrow pointing right</t>
  </si>
  <si>
    <t>Waiau River- Upstream Of Waiau Ferry Br</t>
  </si>
  <si>
    <t>Motorcycle Parking - With Arrow</t>
  </si>
  <si>
    <t>RP8.1</t>
  </si>
  <si>
    <t>Aggbind 75</t>
  </si>
  <si>
    <t>Arched</t>
  </si>
  <si>
    <t>P14 - No parking Emergency Vehicle Stop double arrow</t>
  </si>
  <si>
    <t>Waikanae River</t>
  </si>
  <si>
    <t>Cycle Stand - With Arrow</t>
  </si>
  <si>
    <t>RP9.1</t>
  </si>
  <si>
    <t>Aggbind AF</t>
  </si>
  <si>
    <t>Circular</t>
  </si>
  <si>
    <t>P21 - No parking Bus Stop standard</t>
  </si>
  <si>
    <t>Stabilising Agent</t>
  </si>
  <si>
    <t>Waimakariri River Basecourse</t>
  </si>
  <si>
    <t>Tourist Heritage Trail</t>
  </si>
  <si>
    <t>THT</t>
  </si>
  <si>
    <t>Aggbind Exp 75</t>
  </si>
  <si>
    <t>Water Area Type</t>
  </si>
  <si>
    <t>Egg-shaped pipe (Touching circle)</t>
  </si>
  <si>
    <t>P21 - No parking Coach Stop standard</t>
  </si>
  <si>
    <t>Bitumen</t>
  </si>
  <si>
    <t>Waimea River</t>
  </si>
  <si>
    <t>Tourist route marker - arrow only</t>
  </si>
  <si>
    <t>TR1</t>
  </si>
  <si>
    <t>Ammonia</t>
  </si>
  <si>
    <t>Basin</t>
  </si>
  <si>
    <t>Pipe Material</t>
  </si>
  <si>
    <t>Rectangular</t>
  </si>
  <si>
    <t>P21 - No parking Shuttle Bus Stop standard</t>
  </si>
  <si>
    <t>Duratine</t>
  </si>
  <si>
    <t>Waingawa (Land Based)</t>
  </si>
  <si>
    <t>Tourist route marker - arrow and route number</t>
  </si>
  <si>
    <t>TR2</t>
  </si>
  <si>
    <t>Bitran H</t>
  </si>
  <si>
    <t>Acrylonitrile Butadiene Styrene</t>
  </si>
  <si>
    <t>P21 - No parking Tram Stop standard</t>
  </si>
  <si>
    <t>Waioeka River</t>
  </si>
  <si>
    <t>Tourist route marker - END and route number</t>
  </si>
  <si>
    <t>TR3</t>
  </si>
  <si>
    <t>Bitubind AS18</t>
  </si>
  <si>
    <t>P22 - No parking Bus Stop with arrow pointing left</t>
  </si>
  <si>
    <t>Cement</t>
  </si>
  <si>
    <t>Waiohine River</t>
  </si>
  <si>
    <t>TOURIST DRIVE TURN side "______"m</t>
  </si>
  <si>
    <t>TR4</t>
  </si>
  <si>
    <t>BP50C</t>
  </si>
  <si>
    <t>Asbestos Cement</t>
  </si>
  <si>
    <t>P22 - No parking Bus Stop with arrow pointing right</t>
  </si>
  <si>
    <t>Durabind</t>
  </si>
  <si>
    <t>Waiotahi Reid Rd Quarry</t>
  </si>
  <si>
    <t>TOURIST DRIVE with Route marker and Chevron</t>
  </si>
  <si>
    <t>TR5</t>
  </si>
  <si>
    <t>CECA 280</t>
  </si>
  <si>
    <t>Pipe Flow Type</t>
  </si>
  <si>
    <t>P22 - No parking Bus Stop with double arrow</t>
  </si>
  <si>
    <t>Kiln Dust</t>
  </si>
  <si>
    <t>Waipa Metal</t>
  </si>
  <si>
    <t>TOURIST DRIVE "______"km FOLLOW route marker</t>
  </si>
  <si>
    <t>TR6</t>
  </si>
  <si>
    <t>CECA EXP 3747</t>
  </si>
  <si>
    <t>Maintained Ground Cover</t>
  </si>
  <si>
    <t>Gravity</t>
  </si>
  <si>
    <t>Valve Purpose</t>
  </si>
  <si>
    <t>P22 - No parking Coach Stop with arrow pointing left</t>
  </si>
  <si>
    <t>Kontinuous Oxygen Blast Maxiite</t>
  </si>
  <si>
    <t>Waipara River Basecourse</t>
  </si>
  <si>
    <t>Feature "_____"m ON left/right</t>
  </si>
  <si>
    <t>TS1</t>
  </si>
  <si>
    <t>Chemcolour 101</t>
  </si>
  <si>
    <t>Block</t>
  </si>
  <si>
    <t>Pressure</t>
  </si>
  <si>
    <t>Air Control (Air In/Out)</t>
  </si>
  <si>
    <t>P22 - No parking Coach Stop with arrow pointing right</t>
  </si>
  <si>
    <t>Waipukurau Shingle Co.</t>
  </si>
  <si>
    <t>Feature TURN left/right "______"m</t>
  </si>
  <si>
    <t>TS2</t>
  </si>
  <si>
    <t>Diamin HBG</t>
  </si>
  <si>
    <t>Flower</t>
  </si>
  <si>
    <t>Siphon</t>
  </si>
  <si>
    <t>Backflow Prevention</t>
  </si>
  <si>
    <t>P22 - No parking Coach Stop with double arrow</t>
  </si>
  <si>
    <t>Wairata</t>
  </si>
  <si>
    <t>Position sign - One line description with chevron</t>
  </si>
  <si>
    <t>TS3A</t>
  </si>
  <si>
    <t>Diamin OLB</t>
  </si>
  <si>
    <t>Grass</t>
  </si>
  <si>
    <t>Earth</t>
  </si>
  <si>
    <t>Vacuum</t>
  </si>
  <si>
    <t>Isolation</t>
  </si>
  <si>
    <t>P22 - No parking Shuttle Bus Stop with arrow pointing left</t>
  </si>
  <si>
    <t>Wairau River - SH63 - Gills</t>
  </si>
  <si>
    <t>Position sign - Two line description with chevron</t>
  </si>
  <si>
    <t>TS3B</t>
  </si>
  <si>
    <t>Dinaram 184</t>
  </si>
  <si>
    <t>Mulch</t>
  </si>
  <si>
    <t>Pressure/Flow Control</t>
  </si>
  <si>
    <t>P22 - No parking Shuttle Bus Stop with arrow pointing right</t>
  </si>
  <si>
    <t>Wairau River SH1 - Gills</t>
  </si>
  <si>
    <t>Feature name with arrow</t>
  </si>
  <si>
    <t>TS4</t>
  </si>
  <si>
    <t>Dinaram 3747</t>
  </si>
  <si>
    <t>Planted</t>
  </si>
  <si>
    <t>Scour Valve</t>
  </si>
  <si>
    <t>P22 - No parking Shuttle Bus Stop with double arrow</t>
  </si>
  <si>
    <t>Wairoa River</t>
  </si>
  <si>
    <t>Major tourist attractions - special information</t>
  </si>
  <si>
    <t>TS5</t>
  </si>
  <si>
    <t>Duomeen T(Paste)</t>
  </si>
  <si>
    <t>Shrub</t>
  </si>
  <si>
    <t>P22 - No parking Tram Stop with arrow pointing left</t>
  </si>
  <si>
    <t>Waitawheta Quarry</t>
  </si>
  <si>
    <t>Welcome To ........</t>
  </si>
  <si>
    <t>TSW</t>
  </si>
  <si>
    <t>Duomeen T(Pastille)</t>
  </si>
  <si>
    <t>Polypropylene</t>
  </si>
  <si>
    <t>P22 - No parking Tram Stop with arrow pointing right</t>
  </si>
  <si>
    <t>Roadworks NEXT "___" KM</t>
  </si>
  <si>
    <t>TW1.1</t>
  </si>
  <si>
    <t>Fentamine BE102</t>
  </si>
  <si>
    <t>P22 - No parking Tram Stop with double arrow</t>
  </si>
  <si>
    <t>Waiwhakaiho Quarry</t>
  </si>
  <si>
    <t>Slippery Surface - Ice/Grit</t>
  </si>
  <si>
    <t>TW4.1</t>
  </si>
  <si>
    <t>Megamine 100</t>
  </si>
  <si>
    <t>P23 - No parking Bus Stop specified times</t>
  </si>
  <si>
    <t>Waotu Quarry</t>
  </si>
  <si>
    <t>Cattle</t>
  </si>
  <si>
    <t>TW6</t>
  </si>
  <si>
    <t>Megamine BA</t>
  </si>
  <si>
    <t>P23 - No parking Bus Stop with arrow pointing left - sign</t>
  </si>
  <si>
    <t>Watts</t>
  </si>
  <si>
    <t>40 km/h Advisory School</t>
  </si>
  <si>
    <t>W16-9</t>
  </si>
  <si>
    <t>Polyram 3747</t>
  </si>
  <si>
    <t>P23 - No parking Bus Stop, specified days, arrow pointing right - sign</t>
  </si>
  <si>
    <t>Weddings</t>
  </si>
  <si>
    <t>School Zone Ends (40km/h Advisory School Zone)</t>
  </si>
  <si>
    <t>W16-9.1</t>
  </si>
  <si>
    <t>Polyram L200</t>
  </si>
  <si>
    <t>P23 - No parking Bus Stop, specified days, double arrow - sign</t>
  </si>
  <si>
    <t>Weri</t>
  </si>
  <si>
    <t>Drive on Left</t>
  </si>
  <si>
    <t>WL5</t>
  </si>
  <si>
    <t>Redicote N182</t>
  </si>
  <si>
    <t>PCH2 - No stopping Clearway single peak period</t>
  </si>
  <si>
    <t>West Eweburn SH85 Ranfurly</t>
  </si>
  <si>
    <t>RESIDENTIAL AREA</t>
  </si>
  <si>
    <t>WM01</t>
  </si>
  <si>
    <t>Redicote N422</t>
  </si>
  <si>
    <t>PCH3 - No stopping Clearway two peak period</t>
  </si>
  <si>
    <t>Whangaehu River</t>
  </si>
  <si>
    <t>AGED PERSONS</t>
  </si>
  <si>
    <t>WM02</t>
  </si>
  <si>
    <t>Redicote N561</t>
  </si>
  <si>
    <t>PCS1 - Clearway BEGINS</t>
  </si>
  <si>
    <t>Whangamata Metal</t>
  </si>
  <si>
    <t>Warning (Miscellaneous Sign) - User defined</t>
  </si>
  <si>
    <t>WM03</t>
  </si>
  <si>
    <t>Redicote N606</t>
  </si>
  <si>
    <t>PCS2 - Clearway ENDS</t>
  </si>
  <si>
    <t>Whangaripo Quarry</t>
  </si>
  <si>
    <t>WM04</t>
  </si>
  <si>
    <t>Redicote N893</t>
  </si>
  <si>
    <t>PCV3 - No stopping Clearway in conjunction with parking restriction</t>
  </si>
  <si>
    <t>Wheatsheaf Quarry</t>
  </si>
  <si>
    <t>SPEED CAMERA AREA</t>
  </si>
  <si>
    <t>WM05</t>
  </si>
  <si>
    <t>Redicote Z</t>
  </si>
  <si>
    <t>PN11 - No stopping symbol with backing board and double arrow</t>
  </si>
  <si>
    <t>Whitehall Quarry</t>
  </si>
  <si>
    <t>WEIGH STATION AHEAD</t>
  </si>
  <si>
    <t>WM06</t>
  </si>
  <si>
    <t>Shell Tenicon A</t>
  </si>
  <si>
    <t>PN11 - No stopping symbol with backing board and single arrow pointing left</t>
  </si>
  <si>
    <t>Whitford Quarry</t>
  </si>
  <si>
    <t>TRUCKS STOP - Weighstation</t>
  </si>
  <si>
    <t>WM07</t>
  </si>
  <si>
    <t>Synthecol 520</t>
  </si>
  <si>
    <t>PN11 - No stopping symbol with backing board and single arrow pointing right</t>
  </si>
  <si>
    <t>Whitianga Quarry</t>
  </si>
  <si>
    <t>NO TRUCKS</t>
  </si>
  <si>
    <t>WM08</t>
  </si>
  <si>
    <t>Synthecol CC 519 A</t>
  </si>
  <si>
    <t>PN13 - No stopping symbol with backing board and specified period and double arrow</t>
  </si>
  <si>
    <t>Windy Point Quarry</t>
  </si>
  <si>
    <t>LEFT LANE EMERGENCY VEHCILES ONLY</t>
  </si>
  <si>
    <t>WM09</t>
  </si>
  <si>
    <t>Synthecol CC59LT</t>
  </si>
  <si>
    <t>PN13 - No stopping symbol with backing board and specified period with single arrow pointing left</t>
  </si>
  <si>
    <t>Winstones Belmont</t>
  </si>
  <si>
    <t>BRIDGE LANES OPEN</t>
  </si>
  <si>
    <t>WM10</t>
  </si>
  <si>
    <t>Tomah 3000</t>
  </si>
  <si>
    <t>PN13 - No stopping with specified period and arrow pointing right</t>
  </si>
  <si>
    <t>Winstones Hunua</t>
  </si>
  <si>
    <t>USING LANES WITH X PROHIBITED</t>
  </si>
  <si>
    <t>WM11</t>
  </si>
  <si>
    <t>Wetfix BE</t>
  </si>
  <si>
    <t>PNS1 - No stopping for 1 km supplementary</t>
  </si>
  <si>
    <t>Winstones Otaika</t>
  </si>
  <si>
    <t>SIGNALS AHEAD</t>
  </si>
  <si>
    <t>WM12</t>
  </si>
  <si>
    <t>Wetfix C</t>
  </si>
  <si>
    <t>PNS1 - No stopping for 2 km supplementary</t>
  </si>
  <si>
    <t>Winstones Otaki</t>
  </si>
  <si>
    <t>SLOW - LANE CONTROL</t>
  </si>
  <si>
    <t>WM13</t>
  </si>
  <si>
    <t>PNS1 - No stopping for 3 km supplementary</t>
  </si>
  <si>
    <t>Winstones Pukekawa</t>
  </si>
  <si>
    <t>LANE CONTROL SIGNALS AHEAD</t>
  </si>
  <si>
    <t>WM14</t>
  </si>
  <si>
    <t>PNS1 - No stopping for 4 km supplementary</t>
  </si>
  <si>
    <t>Wiremu Rd</t>
  </si>
  <si>
    <t>ELECTRONIC WARNING - ICE</t>
  </si>
  <si>
    <t>WM15</t>
  </si>
  <si>
    <t>PNS1 - No stopping for 5 km supplementary</t>
  </si>
  <si>
    <t>Wiremu Road North</t>
  </si>
  <si>
    <t>ELECTRONIC WARNING - VARIABLE</t>
  </si>
  <si>
    <t>WM16</t>
  </si>
  <si>
    <t>PNS3 - No stopping late night extension</t>
  </si>
  <si>
    <t>Wiremu Road South</t>
  </si>
  <si>
    <t>EXIT (Advisory Speed)</t>
  </si>
  <si>
    <t>WMW02</t>
  </si>
  <si>
    <t>PP13 - Class restricted other</t>
  </si>
  <si>
    <t>Yaldhurst Quarry</t>
  </si>
  <si>
    <t>LANE ENDS 200 metres</t>
  </si>
  <si>
    <t>WMW03</t>
  </si>
  <si>
    <t>PP2 - Class restricted Motorcycle parking standard</t>
  </si>
  <si>
    <t>York Quarry (Fulton Hogan)</t>
  </si>
  <si>
    <t>Cycle path crossing</t>
  </si>
  <si>
    <t>WU61</t>
  </si>
  <si>
    <t>PP2 - Class restricted bus parking no time limit standard</t>
  </si>
  <si>
    <t>York Road</t>
  </si>
  <si>
    <t>PP2 - Class restricted cycle stand standard</t>
  </si>
  <si>
    <t>Skippers Pit (Grey Valley)</t>
  </si>
  <si>
    <t>PP2 - Class restricted disabled parking no time limit standard</t>
  </si>
  <si>
    <t>WHENUKU - Whenuku Road Quarry</t>
  </si>
  <si>
    <t>PP2 - Class restricted shuttle parking no time limit standard</t>
  </si>
  <si>
    <t>PP21 - Class restricted Loading zone standard</t>
  </si>
  <si>
    <t>PP21 - Class restricted Motorcycle parking arrow pointing left</t>
  </si>
  <si>
    <t>PP21 - Class restricted Motorcycle parking arrow pointing right</t>
  </si>
  <si>
    <t>PP21 - Class restricted Motorcycle parking double arrow</t>
  </si>
  <si>
    <t>PP21 - Class restricted bus parking no time limit arrow pointing left</t>
  </si>
  <si>
    <t>PP21 - Class restricted bus parking no time limit arrow pointing right</t>
  </si>
  <si>
    <t>PP21 - Class restricted bus parking no time limit double arrow</t>
  </si>
  <si>
    <t>PP21 - Class restricted cycle stand arrow pointing left</t>
  </si>
  <si>
    <t>PP21 - Class restricted cycle stand arrow pointing right</t>
  </si>
  <si>
    <t>PP21 - Class restricted cycle stand double arrow</t>
  </si>
  <si>
    <t>PP21 - Class restricted disabled parking no time limit double arrow</t>
  </si>
  <si>
    <t>PP21 - Class restricted disabled parking no time limit single arrow pointing left</t>
  </si>
  <si>
    <t>PP21 - Class restricted disabled parking no time limit single arrow pointing right</t>
  </si>
  <si>
    <t>PP21 - Class restricted shuttle parking no time limit arrow pointing left</t>
  </si>
  <si>
    <t>PP21 - Class restricted shuttle parking no time limit arrow pointing right</t>
  </si>
  <si>
    <t>PP21 - Class restricted shuttle parking no time limit double arrow</t>
  </si>
  <si>
    <t>PP21 - Time restricted, standard hours, P120 with double arrow</t>
  </si>
  <si>
    <t>PP21 - Time restricted, standard hours, P120 with single arrow pointing left</t>
  </si>
  <si>
    <t>PP21 - Time restricted, standard hours, P120 with single arrow pointing right</t>
  </si>
  <si>
    <t>PP21 - Time restricted, standard hours, P30 with double arrow</t>
  </si>
  <si>
    <t>PP21 - Time restricted, standard hours, P30 with single arrow pointing left</t>
  </si>
  <si>
    <t>PP21 - Time restricted, standard hours, P30 with single arrow pointing right</t>
  </si>
  <si>
    <t>PP21 - Time restricted, standard hours, P60 with double arrow</t>
  </si>
  <si>
    <t>PP21 - Time restricted, standard hours, P60 with single arrow pointing left</t>
  </si>
  <si>
    <t>PP21 - Time restricted, standard hours, P60 with single arrow pointing right</t>
  </si>
  <si>
    <t>PP22 - Class restricted EV parking time restricted P120 at all times</t>
  </si>
  <si>
    <t>PP22 - Class restricted EV parking time restricted P60 at all times</t>
  </si>
  <si>
    <t>PP22 - Class restricted Loading Zone arrow pointing left</t>
  </si>
  <si>
    <t>PP22 - Class restricted Loading Zone arrow pointing right</t>
  </si>
  <si>
    <t>PP22 - Class restricted Loading Zone double arrow</t>
  </si>
  <si>
    <t>PP22 - Class restricted bus parking no time limit non-standard hours</t>
  </si>
  <si>
    <t>PP22 - Time restricted non-standard hours P30 double arrow</t>
  </si>
  <si>
    <t>PP22 - Time restricted non-standard hours P30 single arrow pointing left</t>
  </si>
  <si>
    <t>PP22 - Time restricted non-standard hours P30 single arrow pointing right</t>
  </si>
  <si>
    <t>PP22 - Time restricted, other times, P30 double arrow</t>
  </si>
  <si>
    <t>PP22 - Time restricted, other times, P30 single arrow pointing left</t>
  </si>
  <si>
    <t>PP22 - Time restricted, other times, P30 single arrow pointing right</t>
  </si>
  <si>
    <t>PP3 - Class restricted bus parking time restricted P30 standard</t>
  </si>
  <si>
    <t>PP3 - Class restricted disabled parking time restricted P30 standard</t>
  </si>
  <si>
    <t>PP3 - Class restricted shuttle parking time restricted P30 standard</t>
  </si>
  <si>
    <t>PP31 - Class restricted bus parking time restricted P30 arrow pointing left</t>
  </si>
  <si>
    <t>PP31 - Class restricted bus parking time restricted P30 arrow pointing right</t>
  </si>
  <si>
    <t>PP31 - Class restricted bus parking time restricted P30 double arrow</t>
  </si>
  <si>
    <t>PP31 - Class restricted disabled parking time restricted P30 double arrow</t>
  </si>
  <si>
    <t>PP31 - Class restricted disabled parking time restricted P30 single arrow pointing left</t>
  </si>
  <si>
    <t>PP31 - Class restricted disabled parking time restricted P30 single arrow pointing right</t>
  </si>
  <si>
    <t>PP31 - Class restricted shuttle parking time restricted P30 arrow pointing left</t>
  </si>
  <si>
    <t>PP31 - Class restricted shuttle parking time restricted P30 arrow pointing right</t>
  </si>
  <si>
    <t>PP31 - Class restricted shuttle parking time restricted P30 double arrow</t>
  </si>
  <si>
    <t>PPS2 - Class restricted Loading Zone class supplementary "5 min Maximum Goods Vehicles Only"</t>
  </si>
  <si>
    <t>PPS2 - Class restricted Loading Zone class supplementary "Goods Vehicles Only"</t>
  </si>
  <si>
    <t>PPS2 - Class restricted bus parking class supplementary "Tour Coaches Only" - sign</t>
  </si>
  <si>
    <t>PPS3 - Class restricted residents only supplementary 'except vehicles displaying parking permit'</t>
  </si>
  <si>
    <t>PPS3 - Time restricted late night extension supplementary</t>
  </si>
  <si>
    <t>PPS5 - Pay Parking area identification supplementary - sign (location code for technology based system for paying parking fees)</t>
  </si>
  <si>
    <t>PZ11 - e.g. P$ / ZONE, P60 / ZONE</t>
  </si>
  <si>
    <t>PZ12 - e.g. P 120 / Mon - Fri / ZONE</t>
  </si>
  <si>
    <t>PZ12 - e.g. P$ / ZONE / ENDS</t>
  </si>
  <si>
    <t>PZ13 - e.g. P 120 / Mon - Fri / ZONE /BEGINS</t>
  </si>
  <si>
    <t>PZ14 - e.g. P / Resident / Permit / Parking /ZONE</t>
  </si>
  <si>
    <t>PZ15 - e.g. P / Resident / Permit / Parking / ZONE / BEGINS</t>
  </si>
  <si>
    <t>PZ21 - e.g. P / 60 / ZONE</t>
  </si>
  <si>
    <t>PZ22 - e.g. P / 120 / ZONE / ENDS</t>
  </si>
  <si>
    <t>PZ22 - e.g. P / 60 / Mon - Fri / ZONE</t>
  </si>
  <si>
    <t>PZ23 - e.g. P / 120 / 9am - 4pm / Mon - Fri / ZONE</t>
  </si>
  <si>
    <t>RB1 - General regulatory</t>
  </si>
  <si>
    <t>RB2 - General regulatory - variable [messages subject to RCA protocol]</t>
  </si>
  <si>
    <t>RD1L - Direction and placement No Left Turn</t>
  </si>
  <si>
    <t>RD1R - Direction and placement No Right Turn</t>
  </si>
  <si>
    <t>RD1U - Direction and placement No U-Turn</t>
  </si>
  <si>
    <t>RD2 - Direction and placement No Entry</t>
  </si>
  <si>
    <t>RD3 - Direction and placement Road Closed</t>
  </si>
  <si>
    <t>RD4 - Direction and placement Wrong Way</t>
  </si>
  <si>
    <t>RD41 - Wrong way - go back</t>
  </si>
  <si>
    <t>RD5L - Direction and placement Turn</t>
  </si>
  <si>
    <t>RD5L - Direction and placement Turn Left</t>
  </si>
  <si>
    <t>RD5R - Direction and placement Turn Right</t>
  </si>
  <si>
    <t>RD6L - Direction and placement Keep Left single disc</t>
  </si>
  <si>
    <t>RD6LT - Direction and placement Keep Left twin disc</t>
  </si>
  <si>
    <t>RD6R - Direction and placement Keep Right</t>
  </si>
  <si>
    <t>RD6V - Direction and placement No Turns</t>
  </si>
  <si>
    <t>RD7 - Direction and placement One Way</t>
  </si>
  <si>
    <t>RD71 - Direction and placement 'Except Buses' supplementary</t>
  </si>
  <si>
    <t>RD71 - Direction and placement 'Except Cycles' supplementary</t>
  </si>
  <si>
    <t>RD72 - Direction and placement 'Except Authorised Vehicles' supplementary</t>
  </si>
  <si>
    <t>RG21 - General supplementary 'Begins'</t>
  </si>
  <si>
    <t>RG22 - General supplementary 'Ends'</t>
  </si>
  <si>
    <t>RG4B - General Supplementary double arrow</t>
  </si>
  <si>
    <t>RG4L - General Supplementary single arrow pointing left</t>
  </si>
  <si>
    <t>RG4R - General Supplementary single arrow pointing right</t>
  </si>
  <si>
    <t>RG51 - General supplementary days 'Mon-Fri'</t>
  </si>
  <si>
    <t>RJ11 - Road user restrictions No Cycling</t>
  </si>
  <si>
    <t>RJ12 - Road user restrictions No Pedestrians</t>
  </si>
  <si>
    <t>RJ13 - Road user restrictions No Heavy Vehicles</t>
  </si>
  <si>
    <t>RJ21 - Road user restriction Height Restriction one decimal</t>
  </si>
  <si>
    <t>RJ22 - Road user restriction Height Restriction two decimals</t>
  </si>
  <si>
    <t>RJ3 - Road user restrictions Pedestrians</t>
  </si>
  <si>
    <t>RJ4 - Road user restrictions cycles must exit</t>
  </si>
  <si>
    <t>RJ51 - Road user restriction Heavy Vehicles Maximum Length</t>
  </si>
  <si>
    <t>RJ53 - Axle limit</t>
  </si>
  <si>
    <t>RJ71 - No camping</t>
  </si>
  <si>
    <t>RJ72 - No campervan waste</t>
  </si>
  <si>
    <t>RJ81 - No cruising zone</t>
  </si>
  <si>
    <t>RJ82 - No cruising zone begins</t>
  </si>
  <si>
    <t>RJ83 - No cruising zone ends</t>
  </si>
  <si>
    <t>RJ84 - No cruising zone with time period</t>
  </si>
  <si>
    <t>RJ85 - No cruising zone begins with time period</t>
  </si>
  <si>
    <t>RJ86 - No cruising zone ends with time period</t>
  </si>
  <si>
    <t>RJC - Road classification class C</t>
  </si>
  <si>
    <t>RJH1 - Heavy vehicle bridge limit, 1 panel</t>
  </si>
  <si>
    <t>RJH2 - Heavy vehicle bridge limit, 2 panel</t>
  </si>
  <si>
    <t>RJH3 - Heavy vehicle bridge limit, 3 panel</t>
  </si>
  <si>
    <t>RJI - Road classification class I</t>
  </si>
  <si>
    <t>RJI1 - Class I until 'Date'</t>
  </si>
  <si>
    <t>RL1L - Lane use Left Turn</t>
  </si>
  <si>
    <t>RL1R - Lane use Right Turn</t>
  </si>
  <si>
    <t>RL1S - Lane use Straight Ahead</t>
  </si>
  <si>
    <t>RL2L - Lane use Straight Ahead or Left Turn</t>
  </si>
  <si>
    <t>RL2R - Lane use Straight Ahead or Right Turn</t>
  </si>
  <si>
    <t>RL3L - Diagonal arrow left (generally lit)</t>
  </si>
  <si>
    <t>RL3N - Diagonal cross (generally lit)</t>
  </si>
  <si>
    <t>RL3R - Diagonal arrow right (generally lit)</t>
  </si>
  <si>
    <t>RL3S - Downward facing arrow (generally lit)</t>
  </si>
  <si>
    <t>RL3V - Arrow variable S, L or R and X</t>
  </si>
  <si>
    <t>RL41 - Lane use 'keep left unless passing' small</t>
  </si>
  <si>
    <t>RL42 - Lane use 'keep left unless passing' large</t>
  </si>
  <si>
    <t>RL51 - Lane use emergency stopping lane only</t>
  </si>
  <si>
    <t>RL52 - Emergency Stopping Lane - specified time</t>
  </si>
  <si>
    <t>RL53 - Emergency Stopping Lane</t>
  </si>
  <si>
    <t>RL61 - Signal bypass lane - do not stop for signals</t>
  </si>
  <si>
    <t>RL62 - Signal bypass lane - signals do not apply</t>
  </si>
  <si>
    <t>RL63 - Signal bypass lane - Do Not Stop For Signals supplementary</t>
  </si>
  <si>
    <t>RL64a - Signals Do Not Apply Sign (option A - rectangular shape)</t>
  </si>
  <si>
    <t>RL64b - Signals Do Not Apply Sign (Option B - square shape)</t>
  </si>
  <si>
    <t>RLB1 - Lane use Bus Lane</t>
  </si>
  <si>
    <t>RLB2 - Lane use Bus Only</t>
  </si>
  <si>
    <t>RLB3 - Bus lane, single peak period</t>
  </si>
  <si>
    <t>RLB4 - Bus lane, two periods same days</t>
  </si>
  <si>
    <t>RLC1 - Heavy vehicle lane [truck symbol]</t>
  </si>
  <si>
    <t>RLS1 - Bus and EV Lane</t>
  </si>
  <si>
    <t>RLS1 - Transit T2 EV Lane</t>
  </si>
  <si>
    <t>RLS1 - Transit T3 EV Lane</t>
  </si>
  <si>
    <t>RLS2 - Bus and EV only</t>
  </si>
  <si>
    <t>RLS3 - Transit T2 Heavy Vehicle EV Lane</t>
  </si>
  <si>
    <t>RLS3 - Transit T3 Heavy Vehicle EV Lane</t>
  </si>
  <si>
    <t>RLT1 - Transit Lane - Single peak period</t>
  </si>
  <si>
    <t>RLT2 - Transit Lane - two periods same day</t>
  </si>
  <si>
    <t>RLT3 - Transit Lane - two periods different days horizontal</t>
  </si>
  <si>
    <t>RLT4 - Transit Lane - two periods different days vertical</t>
  </si>
  <si>
    <t>RLT5 - Transit Lane Ends</t>
  </si>
  <si>
    <t>RLT6 - Transit plus one other class LANE (e.g. Transit + Heavy vehicles)</t>
  </si>
  <si>
    <t>RLU1 - Lane use Cycle Lane</t>
  </si>
  <si>
    <t>RLU2 - Lane use Cycles Only</t>
  </si>
  <si>
    <t>RLU3 - Lane use Shared Pedestrian and Cycle Path standard</t>
  </si>
  <si>
    <t>RLU4 - Lane use Shared Pedestrian and Cycle Path defined position</t>
  </si>
  <si>
    <t>RP1 - Priority Stop</t>
  </si>
  <si>
    <t>RP2 - Priority Give Way</t>
  </si>
  <si>
    <t>RP21 - Priority Give Way Roundabout</t>
  </si>
  <si>
    <t>RP22 - General supplementary 'Give Way'</t>
  </si>
  <si>
    <t>RP2F - Give Way (RP2 or RP21) fluorescent backing board</t>
  </si>
  <si>
    <t>RP3 - Priority School Patrol unperforated</t>
  </si>
  <si>
    <t>RP51 - Priority single lane Give Way</t>
  </si>
  <si>
    <t>RP52 - Priority single lane Priority</t>
  </si>
  <si>
    <t>RP61 - Priority 'Stop on red Signal'</t>
  </si>
  <si>
    <t>RP62 - Stop Here On Red Signal</t>
  </si>
  <si>
    <t>RP63 - Priority 'Turning Traffic Give Way to Pedestrians'</t>
  </si>
  <si>
    <t>RP64 - Ramp signals - one vehicle per green each lane</t>
  </si>
  <si>
    <t>RP65 - Turning traffic give way to cyclists</t>
  </si>
  <si>
    <t>RP66 - Straight ahead traffic give way to cyclists</t>
  </si>
  <si>
    <t>RP6V - Stop On Red Signal variable</t>
  </si>
  <si>
    <t>RP71 - Priority Give Way 'Locality' Traffic supplementary</t>
  </si>
  <si>
    <t>RP72 - Priority Give Way 'Straight Ahead Traffic' supplementary</t>
  </si>
  <si>
    <t>RP73 - Priority Give Way 'Right Turning Traffic' supplementary</t>
  </si>
  <si>
    <t>RP74 - Give Way - supplementary - left turning traffic</t>
  </si>
  <si>
    <t>RP75 - Give way - supplementary - to cyclists</t>
  </si>
  <si>
    <t>RP76 - Give way - supplementary - to cyclists and pedestrians</t>
  </si>
  <si>
    <t>RS1 - Speed Limit Standard 10 km/h</t>
  </si>
  <si>
    <t>RS1 - Speed Limit Standard 20 km/h</t>
  </si>
  <si>
    <t>RS1 - Speed Limit Standard 30 km/h</t>
  </si>
  <si>
    <t>RS1 - Speed Limit Standard 40 km/h</t>
  </si>
  <si>
    <t>RS1 - Speed Limit Standard 50 km/h</t>
  </si>
  <si>
    <t>RS1 - Speed Limit Standard 60 km/h</t>
  </si>
  <si>
    <t>RS1 - Speed Limit Standard 70 km/h</t>
  </si>
  <si>
    <t>RS1 - Speed Limit Standard 80 km/h</t>
  </si>
  <si>
    <t>RS1 - Speed Limit Standard 90 km/h</t>
  </si>
  <si>
    <t>RS1C - Speed limit changeable - black figures on white (R) background</t>
  </si>
  <si>
    <t>RS1V - Speed limit variable - white or yellow figures on black background</t>
  </si>
  <si>
    <t>RS2 - Speed Limit Standard 100 km/h</t>
  </si>
  <si>
    <t>RS3 - Speed Limit Derestriction</t>
  </si>
  <si>
    <t>RS4 - Speed Limit Standard 110 km/h</t>
  </si>
  <si>
    <t>RS51 - blue Threshold option A urban/urban</t>
  </si>
  <si>
    <t>RS51 - green Threshold option A urban/urban</t>
  </si>
  <si>
    <t>RS51B - white Threshold option B urban/urban</t>
  </si>
  <si>
    <t>RS52 - blue Threshold option A rural/urban</t>
  </si>
  <si>
    <t>RS52 - green Threshold option A rural/urban</t>
  </si>
  <si>
    <t>RS52 - white Threshold option B rural/urban</t>
  </si>
  <si>
    <t>RS53 - Motorway ends threshold</t>
  </si>
  <si>
    <t>RS54 - Motorway begins threshold</t>
  </si>
  <si>
    <t>RS55 - Safer Speed Area Threshold</t>
  </si>
  <si>
    <t>RS56 - Motorway or Expressway Threshold</t>
  </si>
  <si>
    <t>RS6 - Kura School static variable</t>
  </si>
  <si>
    <t>RS62 - Kura School permanent</t>
  </si>
  <si>
    <t>RS6V - Kura School Variable</t>
  </si>
  <si>
    <t>TR2 - Road surface slippery surface standard</t>
  </si>
  <si>
    <t>TR21 - Road surface slippery surface 'Ice/Grit' supplementary for standard</t>
  </si>
  <si>
    <t>VA1L - attraction (one line of text) / [distance] m / ON LEFT</t>
  </si>
  <si>
    <t>VA1R - attraction (one line of text) / [distance] m / ON RIGHT</t>
  </si>
  <si>
    <t>VA2L - attraction/s (two lines of text) / [distance] m / ON LEFT</t>
  </si>
  <si>
    <t>VA2R - attraction/s (two lines of text) / [distance] m / ON RIGHT</t>
  </si>
  <si>
    <t>VA3L - attraction/s (three lines of text) / [distance] m / ON LEFT</t>
  </si>
  <si>
    <t>VA3R - attraction/s (three lines of text) / [distance] m / ON RIGHT</t>
  </si>
  <si>
    <t>VA4L - attraction/s (four lines of text) / [distance] m / ON LEFT</t>
  </si>
  <si>
    <t>VA4R - attraction/s (four lines of text) / [distance] m / ON RIGHT</t>
  </si>
  <si>
    <t>VAN - Next/Tourist/Feature/Distance Rural</t>
  </si>
  <si>
    <t>VAN - Next/Tourist/Feature/Distance Urban</t>
  </si>
  <si>
    <t>VB1L - Advance Tourist Turn Left /Distance/(1 feature)</t>
  </si>
  <si>
    <t>VB1R - Advance Tourist Turn Right/Distance/(1 Feature)</t>
  </si>
  <si>
    <t>VB2L - Advance Tourist Turn Left/Distance/(2 Features)</t>
  </si>
  <si>
    <t>VB2R - Advance Tourist Turn Right/Distance/(2 Features)</t>
  </si>
  <si>
    <t>VB3L - Advance Tourist Turn Left /Distance/(3 features)</t>
  </si>
  <si>
    <t>VB3R - Advance Tourist Turn Right/Distance/3 features</t>
  </si>
  <si>
    <t>VB4L - Advance Tourist Turn Left /Distance/(4 Features)</t>
  </si>
  <si>
    <t>VB4R - Advance Tourist Turn Right/Distance/4 Features)</t>
  </si>
  <si>
    <t>VC1L - Chevron facing left, attraction (one line of text)</t>
  </si>
  <si>
    <t>VC1R - Attraction (one line of text), chevron facing right</t>
  </si>
  <si>
    <t>VC2L - Chevron facing left, attraction/s (two lines of text)</t>
  </si>
  <si>
    <t>VC2R - Attraction/s (two lines of text), chevron facing right</t>
  </si>
  <si>
    <t>VC3L - chevron facing left, attraction/s (three lines of text)</t>
  </si>
  <si>
    <t>VC3R - attraction/s (three lines of text), chevron facing right</t>
  </si>
  <si>
    <t>VC4L - chevron facing left, attraction/s (four lines of text)</t>
  </si>
  <si>
    <t>VC4R - attraction/s (four lines of text), chevron facing right</t>
  </si>
  <si>
    <t>VD1L - chevron facing left, [distance] km, attraction (one line of text)</t>
  </si>
  <si>
    <t>VD1R - attraction (one line of text), [distance] km, chevron facing right</t>
  </si>
  <si>
    <t>VD2L - chevron facing left, [distance] km, attraction/s (two lines of text)</t>
  </si>
  <si>
    <t>VD2R - attraction/s (two lines of text) [distance] km, chevron facing right</t>
  </si>
  <si>
    <t>VD3L - chevron facing left, [distance] km, attraction/s (three lines of text)</t>
  </si>
  <si>
    <t>VD3R - attraction/s (three lines of text) [distance] km, chevron facing right</t>
  </si>
  <si>
    <t>VD4L - chevron facing left, [distance] km, attraction/s (four lines of text)</t>
  </si>
  <si>
    <t>VD4R - attraction/s (four lines of text) [distance] km, chevron facing right</t>
  </si>
  <si>
    <t>VE1L - attraction (one line of text), arrow facing left</t>
  </si>
  <si>
    <t>VE1R - attraction (one line of text), arrow facing right</t>
  </si>
  <si>
    <t>VE2L - attraction/s (two lines of text)arrow facing left</t>
  </si>
  <si>
    <t>VE2R - attraction/s (two lines of text)arrow facing left</t>
  </si>
  <si>
    <t>VE3L - attraction/s (three lines of text)arrow facing left</t>
  </si>
  <si>
    <t>VE3R - attraction/s (three lines of text)arrow facing right</t>
  </si>
  <si>
    <t>VE4L - attraction/s (four lines of text) arrow facing left</t>
  </si>
  <si>
    <t>VE4R - attraction/s (three lines of text)arrow facing right</t>
  </si>
  <si>
    <t>VF1L - Advance Tourist/Distance/On Left/(1 Symbol)</t>
  </si>
  <si>
    <t>VF1R - Advance Tourist Right/Distance/On Right/(1 Symbol)</t>
  </si>
  <si>
    <t>VF2L - Advance Tourist/Distance/On Left/(2 Symbols)</t>
  </si>
  <si>
    <t>VF2R - Advance Tourist/Distance/On Right/(2 Symbols)</t>
  </si>
  <si>
    <t>VF3L - Advance Tourist/Distance/On Left (3 Symbols)</t>
  </si>
  <si>
    <t>VF3R - Advance Tourist/Distance/On Right/(3 Symbols)</t>
  </si>
  <si>
    <t>VF4L - Advance Tourist/Distance/On Left/(4 Symbols)</t>
  </si>
  <si>
    <t>VF4R - Advance Tourist/Distance/On Right/(4 Symbols)</t>
  </si>
  <si>
    <t>VG1L - Advance Tourist Turn Left/Distance/(1 symbol)</t>
  </si>
  <si>
    <t>VG1R - Advance Tourist Turn Right/Distance/(1 symbol)</t>
  </si>
  <si>
    <t>VG2L - Advance Tourist Turn Left/Distance/(2 Symbols)</t>
  </si>
  <si>
    <t>VG2R - Advance Tourist TURN RIGHT/Distance/(2 Symbols)</t>
  </si>
  <si>
    <t>VG3L - Advance Tourist Turn Left/Distance/(3 Symbols)</t>
  </si>
  <si>
    <t>VG3R - Advance Tourist Turn Right/Distance/(3 Symbols)</t>
  </si>
  <si>
    <t>VG4L - Advance Tourist Turn Left/Distance/4 Symbols</t>
  </si>
  <si>
    <t>VG4R - Advance Tourist Turn Right/Distance/4 Symbols</t>
  </si>
  <si>
    <t>VH1L - Tourist Attraction Chevron Facing Left (1 Symbol)</t>
  </si>
  <si>
    <t>VH1R - Tourist Attraction Chevron Facing Right (1 Symbol)</t>
  </si>
  <si>
    <t>VH2L - Tourist Attractions Chevron Facing Left (2 Symbols)</t>
  </si>
  <si>
    <t>VH2R - Tourist Attraction Chevron Facing Right (2 Symbols)</t>
  </si>
  <si>
    <t>VH3L - Tourist Attraction Chevron Facing Left (3 Symbols)</t>
  </si>
  <si>
    <t>VH3R - Tourist Attraction Chevron Facing Right (3 Symbols)</t>
  </si>
  <si>
    <t>VH4L - Tourist Attraction Chevron Facing Left (4 Symbols)</t>
  </si>
  <si>
    <t>VH4R - Tourist Attraction Chevron Facing Right (4 Symbols)</t>
  </si>
  <si>
    <t>VI1L - Tourist Xkm Chevron Facing Left (1 Symbol)</t>
  </si>
  <si>
    <t>VI1R - Tourist Xkm Chevron Facing Right (1 Symbol)</t>
  </si>
  <si>
    <t>VI2L - Tourist Xkm Chevron Facing Left (2 Symbols)</t>
  </si>
  <si>
    <t>VI2R - Tourist X km Chevron Facing Right (2 Symbols)</t>
  </si>
  <si>
    <t>VI3L - Tourist X km Chevron Facing Left (3 Symbols)</t>
  </si>
  <si>
    <t>VI3R - Tourist X km Chevron Facing Right (3 Symbols)</t>
  </si>
  <si>
    <t>VI4L - Tourist X km Chevron Facing Left (4 Symbols)</t>
  </si>
  <si>
    <t>VI4R - Tourist X km Chevron Facing Right (4 Symbols)</t>
  </si>
  <si>
    <t>VJ1L - Tourist Feature Arrow Left (1 Symbol)</t>
  </si>
  <si>
    <t>VJ1R - Tourist Feature Arrow Right (1 Symbol)</t>
  </si>
  <si>
    <t>VJ2L - Tourist Feature Arrow Left (2 Symbols)</t>
  </si>
  <si>
    <t>VJ2R - Tourist Feature Arrow Right (2 Symbols)</t>
  </si>
  <si>
    <t>VJ3L - Tourist Feature Arrow Left (3 Symbols)</t>
  </si>
  <si>
    <t>VJ3R - Tourist Feature Arrow Right (3 Symbols)</t>
  </si>
  <si>
    <t>VJ4L - Tourist Feature Arrow Left (4 Symbols)</t>
  </si>
  <si>
    <t>VJ4R - Tourist Feature Arrow Right (4 Symbols)</t>
  </si>
  <si>
    <t>WA1 - Advance warning of traffic control devices Stop Ahead</t>
  </si>
  <si>
    <t>WA2 - Advance warning of traffic control devices Give Way ahead</t>
  </si>
  <si>
    <t>WA3 - Advance warning of traffic control devices Speed Limit Ahead 10 km/h</t>
  </si>
  <si>
    <t>WA3 - Advance warning of traffic control devices Speed Limit Ahead 20 km/h</t>
  </si>
  <si>
    <t>WA3 - Advance warning of traffic control devices Speed Limit Ahead 30 km/h</t>
  </si>
  <si>
    <t>WA3 - Advance warning of traffic control devices Speed Limit Ahead 40 km/h</t>
  </si>
  <si>
    <t>WA3 - Advance warning of traffic control devices Speed Limit Ahead 50 km/h</t>
  </si>
  <si>
    <t>WA3 - Advance warning of traffic control devices Speed Limit Ahead 60 km/h</t>
  </si>
  <si>
    <t>WA3 - Advance warning of traffic control devices Speed Limit Ahead 70 km/h</t>
  </si>
  <si>
    <t>WA3 - Advance warning of traffic control devices Speed Limit Ahead 80 km/h</t>
  </si>
  <si>
    <t>WA3 - Advance warning of traffic control devices Speed Limit Ahead 90 km/h</t>
  </si>
  <si>
    <t>WA4 - Advance warning of traffic control devices Traffic Signals Ahead</t>
  </si>
  <si>
    <t>WA5 - Crossroad Controlled Assembly - Sign and Signal</t>
  </si>
  <si>
    <t>WA5 - Roundabout Assembly - Sign and Signal</t>
  </si>
  <si>
    <t>WA5 - Traffic Signals Assembly - Sign and Signal</t>
  </si>
  <si>
    <t>WA6 - Ramp signal OFF variable</t>
  </si>
  <si>
    <t>WA6 - Ramp signal ON variable</t>
  </si>
  <si>
    <t>WA7 - Prepare to stop - variable</t>
  </si>
  <si>
    <t>WB1 - Warning - site specific - fixed text RURAL</t>
  </si>
  <si>
    <t>WB1 - Warning - site specific - fixed text URBAN</t>
  </si>
  <si>
    <t>WB1A - Warning - symbol fixed display - 'activated' with flashing lights</t>
  </si>
  <si>
    <t>WB2 - Warning - site specific - variable text</t>
  </si>
  <si>
    <t>WB2A - Warning - symbol illuminated when activated</t>
  </si>
  <si>
    <t>WB2A - Warning - symbol illuminated when activated (Kura School)</t>
  </si>
  <si>
    <t>WB2A - Warning - symbol illuminated when activated (railway crossing at curve)</t>
  </si>
  <si>
    <t>WF11 - Animals cattle</t>
  </si>
  <si>
    <t>WF12 - Animals sheep</t>
  </si>
  <si>
    <t>WF13 - Stock - Deer</t>
  </si>
  <si>
    <t>WF21 - Animals wild horses</t>
  </si>
  <si>
    <t>WF22 - Wild Animals - Seals</t>
  </si>
  <si>
    <t>WF31 - Birds - Kiwi</t>
  </si>
  <si>
    <t>WF32 - Birds - Pukeko</t>
  </si>
  <si>
    <t>WF33 - Birds - Penguins</t>
  </si>
  <si>
    <t>WF34 - Birds - Ducks</t>
  </si>
  <si>
    <t>WF35 - Slow for Kereru warning and supplementary</t>
  </si>
  <si>
    <t>WF37 - Slow for Bittern and supplementary</t>
  </si>
  <si>
    <t>WG11 - Permanent warning general supplementary 'Prepare To Stop'</t>
  </si>
  <si>
    <t>WG12 - Permanent warning general supplementary 'Hidden Queue'</t>
  </si>
  <si>
    <t>WG13 - Permanent warning general supplementary 'Queued Vehicles'</t>
  </si>
  <si>
    <t>WG2 - Permanent warning general supplementary Concealed</t>
  </si>
  <si>
    <t>WG3 - Permanent warning general supplementary '100 m' ahead</t>
  </si>
  <si>
    <t>WG3 - Permanent warning general supplementary '150 m' ahead</t>
  </si>
  <si>
    <t>WG3 - Permanent warning general supplementary '200 m' ahead</t>
  </si>
  <si>
    <t>WG3 - Permanent warning general supplementary '50 m' ahead</t>
  </si>
  <si>
    <t>WG4 - Permanent warning general supplementary 'Next x km' 10 km</t>
  </si>
  <si>
    <t>WG4 - Permanent warning general supplementary 'Next x km' 15 km</t>
  </si>
  <si>
    <t>WG4 - Permanent warning general supplementary 'Next x km' 2 km</t>
  </si>
  <si>
    <t>WG4 - Permanent warning general supplementary 'Next x km' 20 km</t>
  </si>
  <si>
    <t>WG4 - Permanent warning general supplementary 'Next x km' 25 km</t>
  </si>
  <si>
    <t>WG4 - Permanent warning general supplementary 'Next x km' 3 km</t>
  </si>
  <si>
    <t>WG4 - Permanent warning general supplementary 'Next x km' 4 km</t>
  </si>
  <si>
    <t>WG4 - Permanent warning general supplementary 'Next x km' 5 km</t>
  </si>
  <si>
    <t>WG4 - Permanent warning general supplementary 'Next x km' 6 km</t>
  </si>
  <si>
    <t>WG4 - Permanent warning general supplementary 'Next x km' 7 km</t>
  </si>
  <si>
    <t>WG4 - Permanent warning general supplementary 'Next x km' 8 km</t>
  </si>
  <si>
    <t>WG4 - Permanent warning general supplementary 'Next x km' 9 km</t>
  </si>
  <si>
    <t>WG5 - Permanent warning general supplementary curve advisory speed 15 km/h</t>
  </si>
  <si>
    <t>WG5 - Permanent warning general supplementary curve advisory speed 25 km/h</t>
  </si>
  <si>
    <t>WG5 - Permanent warning general supplementary curve advisory speed 35 km/h</t>
  </si>
  <si>
    <t>WG5 - Permanent warning general supplementary curve advisory speed 45 km/h</t>
  </si>
  <si>
    <t>WG5 - Permanent warning general supplementary curve advisory speed 55 km/h</t>
  </si>
  <si>
    <t>WG5 - Permanent warning general supplementary curve advisory speed 65 km/h</t>
  </si>
  <si>
    <t>WG5 - Permanent warning general supplementary curve advisory speed 75 km/h</t>
  </si>
  <si>
    <t>WG5 - Permanent warning general supplementary curve advisory speed 85 km/h</t>
  </si>
  <si>
    <t>WG5 - Permanent warning general supplementary curve advisory speed 95 km/h</t>
  </si>
  <si>
    <t>WG6 - Vehicle crossing - supplementary sign 'Turning'</t>
  </si>
  <si>
    <t>WJ1 - Intersection roundabout</t>
  </si>
  <si>
    <t>WJ2A - Intersection crossroads junction controlled priority route straight ahead</t>
  </si>
  <si>
    <t>WJ2L - Intersection crossroads junction controlled priority route turns left</t>
  </si>
  <si>
    <t>WJ2R - Intersection crossroads junction controlled priority route turns right</t>
  </si>
  <si>
    <t>WJ3L - Intersection T junction controlled (priority turns left)</t>
  </si>
  <si>
    <t>WJ3R - Intersection T junction controlled (priority turns right)</t>
  </si>
  <si>
    <t>WJ3U - Intersection T junction uncontrolled</t>
  </si>
  <si>
    <t>WJ4L - Intersection side road junction uncontrolled on left</t>
  </si>
  <si>
    <t>WJ4R - Intersection side road junction uncontrolled on right</t>
  </si>
  <si>
    <t>WJ5L - Intersection side road junction controlled on left</t>
  </si>
  <si>
    <t>WJ5R - Intersection side road junction controlled on right</t>
  </si>
  <si>
    <t>WJ6L - Intersection Y junction controlled on left</t>
  </si>
  <si>
    <t>WJ6R - Intersection Y junction controlled on right</t>
  </si>
  <si>
    <t>WJ6U - Intersection Y junction uncontrolled</t>
  </si>
  <si>
    <t>WJ7B - Intersection merging traffic left and right</t>
  </si>
  <si>
    <t>WJ7L - Intersection merging traffic from left</t>
  </si>
  <si>
    <t>WJ7R - Intersection merging traffic from right</t>
  </si>
  <si>
    <t>WK11 - Vehicles crossing trucks</t>
  </si>
  <si>
    <t>WK12 - Vehicles crossing fire station</t>
  </si>
  <si>
    <t>WK13 - Vehicles crossing fork-lifts</t>
  </si>
  <si>
    <t>WK21 - Vehicles crossing aeroplanes</t>
  </si>
  <si>
    <t>WK22 - Vehicles crossing helicopters</t>
  </si>
  <si>
    <t>WL1 - Lane management Diverge</t>
  </si>
  <si>
    <t>WL2 - Lane management Two Way</t>
  </si>
  <si>
    <t>WL3L - Lane management lane gain on left</t>
  </si>
  <si>
    <t>WL3R - Lane management lane gain on right</t>
  </si>
  <si>
    <t>WL4 - Keep Left W14-11 600</t>
  </si>
  <si>
    <t>WL5 - Drive on Left W14-11.1 600</t>
  </si>
  <si>
    <t>WM10 - Horizontal alignment exit speed</t>
  </si>
  <si>
    <t>WM1L - Horizontal alignment curve - 15 deg; to 90 deg; to the left</t>
  </si>
  <si>
    <t>WM1R - Horizontal alignment curve - 15 deg; to 90 deg; to the right</t>
  </si>
  <si>
    <t>WM2L - Horizontal alignment sharp curve - 90&amp;deg; to the left</t>
  </si>
  <si>
    <t>WM2R - Horizontal alignment sharp curve - 90 deg; to the right</t>
  </si>
  <si>
    <t>WM3L - Horizontal alignment curve - 90 deg; to 120 deg; to the left</t>
  </si>
  <si>
    <t>WM3R - Horizontal alignment curve - 90 deg; to 120 deg; to the right</t>
  </si>
  <si>
    <t>WM4L - Horizontal alignment curve - greater than 120 deg; to the left</t>
  </si>
  <si>
    <t>WM4R - Horizontal alignment curve - greater than 120 deg; to the right</t>
  </si>
  <si>
    <t>WM5L - Horizontal alignment reverse curve - less than 60 deg; to the left</t>
  </si>
  <si>
    <t>WM5R - Horizontal alignment reverse curve - less than 60 deg; to the right</t>
  </si>
  <si>
    <t>WM6L - Horizontal alignment reverse curve - greater than 60 deg; to the left</t>
  </si>
  <si>
    <t>WM6R - Horizontal alignment reverse curve - greater than 60 deg; to the right</t>
  </si>
  <si>
    <t>WM7L - Horizontal alignment reverse curve - decreasing radii to the left</t>
  </si>
  <si>
    <t>WM7R - Horizontal alignment reverse curve - decreasing radii to the right</t>
  </si>
  <si>
    <t>WM8L - Horizontal alignment reverse curves (less than 1 km in extent) first curve to the left</t>
  </si>
  <si>
    <t>WM8R - Horizontal alignment reverse curves (less than 1 km in extent) first curve to the right</t>
  </si>
  <si>
    <t>WM9L - Horizontal alignment truck advisory speed curve to the left</t>
  </si>
  <si>
    <t>WM9R - Horizontal alignment truck advisory speed curve to the right</t>
  </si>
  <si>
    <t>WN1 - Vertical alignment sudden dip</t>
  </si>
  <si>
    <t>WN2 - Vertical alignment hump</t>
  </si>
  <si>
    <t>WN3D - Vertical alignment steep down grade 0.08</t>
  </si>
  <si>
    <t>WN3D - Vertical alignment steep down grade 0.1</t>
  </si>
  <si>
    <t>WN3D - Vertical alignment steep down grade 0.12</t>
  </si>
  <si>
    <t>WN3U - Vertical alignment steep up grade 0.1</t>
  </si>
  <si>
    <t>WN3U - Vertical alignment steep up grade 0.12</t>
  </si>
  <si>
    <t>WN4D - Vertical alignment steep down grade car symbol</t>
  </si>
  <si>
    <t>WN4U - Vertical alignment steep up grade car symbol</t>
  </si>
  <si>
    <t>WN51 - Permanent warning general supplementary steep grade 'Truck Use Low Gear'</t>
  </si>
  <si>
    <t>WN52 - Permanent warning general supplementary steep grade 'Use Low Gear'</t>
  </si>
  <si>
    <t>WR1 - Road surface uneven surface</t>
  </si>
  <si>
    <t>WR2L - Road surface slips/falling debris on left</t>
  </si>
  <si>
    <t>WR2R - Road surface slips/falling debris on right</t>
  </si>
  <si>
    <t>WR3 - Road surface Slippery Surface</t>
  </si>
  <si>
    <t>WR31 - Road surface Slippery Surface When Frosty supplementary</t>
  </si>
  <si>
    <t>WR32 - Road surface Slippery Surface When Wet supplementary</t>
  </si>
  <si>
    <t>WR33 - Road surface slippery surface gravel road supplementary</t>
  </si>
  <si>
    <t>WR4 - Road surface gravel surface</t>
  </si>
  <si>
    <t>WR5 - W14-12 Slow for blue Frost Markers</t>
  </si>
  <si>
    <t>WU1 - Non motorised users Pedestrians</t>
  </si>
  <si>
    <t>WU11 - Permanent warning general supplementary non motorised users 'Aged'</t>
  </si>
  <si>
    <t>WU1M - Marae warning and supplementary (Marae use only)</t>
  </si>
  <si>
    <t>WU2 - Non motorised users Children</t>
  </si>
  <si>
    <t>WU21 - "Non motorised users children flag" - sign</t>
  </si>
  <si>
    <t>WU22 - Permanent warning general supplementary non-motorised users 'Kura School'</t>
  </si>
  <si>
    <t>WU23 - Permanent warning general supplementary non motorised users 'Kindergarten'</t>
  </si>
  <si>
    <t>WU3 - Non motorised users Pedestrian Crossing</t>
  </si>
  <si>
    <t>WU4 - Non motorised users belisha beacon disc</t>
  </si>
  <si>
    <t>WU5 - Non motorised users School Bus Route</t>
  </si>
  <si>
    <t>WU51 - Non motorised users school bus route 'School Bus Route' supplementary</t>
  </si>
  <si>
    <t>WU52 - Non motorised users school bus route 'School Bus Turns' supplementary</t>
  </si>
  <si>
    <t>WU6 - Non motorised users cyclists</t>
  </si>
  <si>
    <t>WU61 - Cycle path crossing</t>
  </si>
  <si>
    <t>WU62 - 40 km/h advisory - cyclists on narrow bridge</t>
  </si>
  <si>
    <t>WU7 - Non motorised users equestrian</t>
  </si>
  <si>
    <t>WW12 - Road narrows - two lanes to one</t>
  </si>
  <si>
    <t>WW13 - Road narrows - three lanes to two</t>
  </si>
  <si>
    <t>WW1B - Road width or height road narrows both sides</t>
  </si>
  <si>
    <t>WW1L - Road width or height road narrows left side</t>
  </si>
  <si>
    <t>WW1R - Road width or height road narrows right side</t>
  </si>
  <si>
    <t>WW2 - Road width or height narrow bridge</t>
  </si>
  <si>
    <t>WW21 - Road width or height narrow bridge 'Caution Wide Vehicles' supplementary</t>
  </si>
  <si>
    <t>WW31 - Road width or height low overhead clearance advance warning</t>
  </si>
  <si>
    <t>WW32 - Road width or height low overhead clearance indicator</t>
  </si>
  <si>
    <t>WW41 - Road width or height overhead electric cable</t>
  </si>
  <si>
    <t>WW42 - Road width or height tunnel</t>
  </si>
  <si>
    <t>WX11 - Railway level crossing railway crossing ahead 'Exempt' supplementary</t>
  </si>
  <si>
    <t>WX1L - Railway level crossing railway crossing ahead steam engine facing right</t>
  </si>
  <si>
    <t>WX1R - Railway level crossing railway crossing ahead steam engine facing left</t>
  </si>
  <si>
    <t>WX2L - Railway level crossing light rail facing left</t>
  </si>
  <si>
    <t>WX2R - Railway level crossing light rail facing right</t>
  </si>
  <si>
    <t>WX3 - Railway level crossing flashing railway level crossing signals ahead</t>
  </si>
  <si>
    <t>WX40 - Railway level crossing at an oblique angle acute angle to the right</t>
  </si>
  <si>
    <t>WX41 - Railway level crossing at right angles</t>
  </si>
  <si>
    <t>WX42 - Railway level crossing at an oblique angle acute angle to the left</t>
  </si>
  <si>
    <t>WX5 - Railway level crossing rail tracks cyclists take care</t>
  </si>
  <si>
    <t>WX6 - Priority Railway level Crossing crossbuck standard</t>
  </si>
  <si>
    <t>WX61 - Priority Railway level Crossing crossbuck with target board</t>
  </si>
  <si>
    <t>WX62 - Crossbuck for private level crossing</t>
  </si>
  <si>
    <t>WX63 - Crossbuck for private level crossing with [number] of tracks</t>
  </si>
  <si>
    <t>WX7 - Priority Railway level Crossing crossbuck '2 Tracks' supplementary</t>
  </si>
  <si>
    <t>WX7 - Priority Railway level Crossing crossbuck '3 Tracks' supplementary</t>
  </si>
  <si>
    <t>WX7 - Priority Railway level Crossing crossbuck '4 Tracks' supplementary</t>
  </si>
  <si>
    <t>WX8 - Railway level crossing look for trains</t>
  </si>
  <si>
    <t>WXB1 - Controlled intersection immediately beyond level crossing</t>
  </si>
  <si>
    <t>WXB2 - Un-controlled intersection immediately beyond level crossing</t>
  </si>
  <si>
    <t>WXL1 - Railway level crossing on controlled crossroad level crossing to the left</t>
  </si>
  <si>
    <t>WXL2 - Railway level crossing on controlled side road level crossing to the left</t>
  </si>
  <si>
    <t>WXL3 - Railway level crossing on uncontrolled side road level crossing to the left</t>
  </si>
  <si>
    <t>WXL4 - Railway level crossing at controlled T-junction level crossing to the left</t>
  </si>
  <si>
    <t>WXL5 - Railway level crossing at uncontrolled T-junction level crossing to the left</t>
  </si>
  <si>
    <t>WXR1 - Railway level crossing on controlled crossroad level crossing to the right</t>
  </si>
  <si>
    <t>WXR2 - Railway level crossing on controlled side road level crossing to the right</t>
  </si>
  <si>
    <t>WXR3 - Railway level crossing on uncontrolled side road level crossing to the right</t>
  </si>
  <si>
    <t>WXR4 - Railway level crossing at controlled T-junction level crossing to the right</t>
  </si>
  <si>
    <t>WXR5 - Railway level crossing at uncontrolled T-junction level crossing to the right</t>
  </si>
  <si>
    <t>WXT - Tramway crossbuck</t>
  </si>
  <si>
    <t>WXT1 - Tramway crossbuck with backing board</t>
  </si>
  <si>
    <t>WYBL - Delineation and hazard markers: width marker post (bridge end marker) - left side, white and black</t>
  </si>
  <si>
    <t>WYBR - Delineation and hazard markers: width marker post (bridge end marker) - right side, yellow and black</t>
  </si>
  <si>
    <t>WYC1 - Delineation and hazard markers chevron curve indicator black on yellow facing left</t>
  </si>
  <si>
    <t>WYC2 - Delineation and hazard markers chevron curve indicator black on yellow facing right</t>
  </si>
  <si>
    <t>WYC3 - Delineation and hazard markers chevron curve indicator white on black facing left</t>
  </si>
  <si>
    <t>WYC4 - Delineation and hazard markers chevron curve indicator white on black facing right</t>
  </si>
  <si>
    <t>WYHM - Delineation and hazard markers hazard marker</t>
  </si>
  <si>
    <t>WYR1 - Delineation and hazard markers chevron sight board roundabout</t>
  </si>
  <si>
    <t>WYR2 - Chevron Sight Board roundabout black on yellow</t>
  </si>
  <si>
    <t>WYS1 - Delineation and hazard markers chevron sight board horizontal curve horizontal curve to the right (2 chevron)</t>
  </si>
  <si>
    <t>WYS2 - Delineation and hazard markers chevron sight board horizontal curve horizontal curve to the right (4 chevron)</t>
  </si>
  <si>
    <t>WYS3 - Delineation and hazard markers chevron sight board horizontal curve horizontal curve to the left (2 chevron)</t>
  </si>
  <si>
    <t>WYS4 - Delineation and hazard markers chevron sight board horizontal curve horizontal curve to the left (4 chevron)</t>
  </si>
  <si>
    <t>WYT1 - Delineation and hazard markers chevron sight board T-junction 2 panel</t>
  </si>
  <si>
    <t>WYT2 - Delineation and hazard markers chevron sight board T-junction 4 panel</t>
  </si>
  <si>
    <t>WYT3 - Chevron Sight Board at T-junction black on yellow</t>
  </si>
  <si>
    <t>WZ1 - Miscellaneous Other Hazard</t>
  </si>
  <si>
    <t>WZ11 - Miscellaneous other hazard ford supplementary</t>
  </si>
  <si>
    <t>WZ12 - Miscellaneous other hazard cattle Stop supplementary</t>
  </si>
  <si>
    <t>WZ13 - Miscellaneous other hazard gate supplementary</t>
  </si>
  <si>
    <t>WZ2 - Miscellaneous wind gusts</t>
  </si>
  <si>
    <t>TCD Sign Sub-Class</t>
  </si>
  <si>
    <t>TCD Sign Class Dynamic Array</t>
  </si>
  <si>
    <t>TCD Sign Class</t>
  </si>
  <si>
    <t>Effluent</t>
  </si>
  <si>
    <t>General (site specific)</t>
  </si>
  <si>
    <t>Heavy vehicles</t>
  </si>
  <si>
    <t>Junction</t>
  </si>
  <si>
    <t>Motorway/expressway</t>
  </si>
  <si>
    <t>Passing/overtaking</t>
  </si>
  <si>
    <t>Railway level crossing</t>
  </si>
  <si>
    <t>Temporary</t>
  </si>
  <si>
    <t>Users, non-motorised</t>
  </si>
  <si>
    <t>Clearway</t>
  </si>
  <si>
    <t>Route indicator</t>
  </si>
  <si>
    <t>Advance direction</t>
  </si>
  <si>
    <t>Confirmation direction</t>
  </si>
  <si>
    <t>Destination - place name</t>
  </si>
  <si>
    <t>Junction direction</t>
  </si>
  <si>
    <t>Lane direction</t>
  </si>
  <si>
    <t>Advance notice services adjacent to road</t>
  </si>
  <si>
    <t>Advance notice services on side road</t>
  </si>
  <si>
    <t>Position, chevron format</t>
  </si>
  <si>
    <t>Position, rectangular format</t>
  </si>
  <si>
    <t>Position side road and distance</t>
  </si>
  <si>
    <t>No parking</t>
  </si>
  <si>
    <t>No stopping</t>
  </si>
  <si>
    <t>Class or time restricted</t>
  </si>
  <si>
    <t>Parking permitted</t>
  </si>
  <si>
    <t>Parking Zone</t>
  </si>
  <si>
    <t>Direction and placement</t>
  </si>
  <si>
    <t>Lane use</t>
  </si>
  <si>
    <t>Regulatory - Priority</t>
  </si>
  <si>
    <t>Regulatory - road user restrictions</t>
  </si>
  <si>
    <t>Regulatory - Speed</t>
  </si>
  <si>
    <t>Advance notice attractions adjacent to road</t>
  </si>
  <si>
    <t>Advance notice attractions adjacent to road Symbol</t>
  </si>
  <si>
    <t>Advance notice attractions on side road</t>
  </si>
  <si>
    <t>Advance notice attractions on side road Symbol</t>
  </si>
  <si>
    <t>Position side road &amp; distance along chevron</t>
  </si>
  <si>
    <t>Position side road &amp; distance along chevron Symbol</t>
  </si>
  <si>
    <t>Advance of TCD</t>
  </si>
  <si>
    <t>Delineation and hazard markers</t>
  </si>
  <si>
    <t>Fauna (animals)</t>
  </si>
  <si>
    <t>Horizontal alignment</t>
  </si>
  <si>
    <t>Lane use/management</t>
  </si>
  <si>
    <t>Miscellaneous</t>
  </si>
  <si>
    <t>Road surface</t>
  </si>
  <si>
    <t>User, non-motorised</t>
  </si>
  <si>
    <t>Vehicles crossing</t>
  </si>
  <si>
    <t>Vertical alignment</t>
  </si>
  <si>
    <t>Width or height</t>
  </si>
  <si>
    <t>General (Site Specific)</t>
  </si>
  <si>
    <t>Parking Permitted</t>
  </si>
  <si>
    <t>Parking Permitted Supplementary</t>
  </si>
  <si>
    <t>General</t>
  </si>
  <si>
    <t>General Supplementary</t>
  </si>
  <si>
    <t>Other Subclass</t>
  </si>
  <si>
    <t>Action to perform.</t>
  </si>
  <si>
    <t>Existing RAMM Asset ID.</t>
  </si>
  <si>
    <t>Auto-added by selecting Road Name</t>
  </si>
  <si>
    <t>Road name the asset is attached to.</t>
  </si>
  <si>
    <t>Route position the asset starts at.</t>
  </si>
  <si>
    <t>Route position asset ends at.</t>
  </si>
  <si>
    <t>Side offset measured from.</t>
  </si>
  <si>
    <t>What is the distance from the left-hand side of seal edge to left hand side of the layer (can be negative)?
(m)</t>
  </si>
  <si>
    <t>Auto-set to Lefthand Side Offset.
(m)</t>
  </si>
  <si>
    <t>What is the status of the asset? For a new or replaced sign in operation, select ‘In use’.</t>
  </si>
  <si>
    <t>Select the relevant organisation (crown agent, lines company, local authority) that owns the asset.</t>
  </si>
  <si>
    <t>Select the relevant organisation that manages the asset.</t>
  </si>
  <si>
    <r>
      <t xml:space="preserve">What department or group within the road controlling authority owns the asset? </t>
    </r>
    <r>
      <rPr>
        <b/>
        <sz val="10"/>
        <rFont val="Arial"/>
        <family val="2"/>
      </rPr>
      <t>Leave blank if not applicable or a roading department asset.</t>
    </r>
  </si>
  <si>
    <t>What is the date the asset was installed?</t>
  </si>
  <si>
    <t>What is the expected life of the asset?
(# of years)</t>
  </si>
  <si>
    <t>Was this surface layer removed</t>
  </si>
  <si>
    <t>What is the related funding category associated with the work on this asset, i.e. what is the reason why this asset is being installed, replaced, or main-tained?</t>
  </si>
  <si>
    <t>What is the cost (including installing) of this asset?
Required if Work Origin is ‘Sealed Road Resurfacing’ or ‘Sealed Road Pavement Rehabilitation’.</t>
  </si>
  <si>
    <t>Is the maintenance of this asset at least partly funded by the National Land Transport Programme (NLTP) administered by Waka Kotahi? Defaults to Yes.</t>
  </si>
  <si>
    <t>Geospatial data (optional)</t>
  </si>
  <si>
    <t>Primary binder used (this is the base binder type only, record polymer modification under polymer type)</t>
  </si>
  <si>
    <t>Average width of the layer</t>
  </si>
  <si>
    <t>Number of lanes covered by the layer, excluding slipways and shoulders</t>
  </si>
  <si>
    <t>Construction material used for carriageway surface</t>
  </si>
  <si>
    <t>Details of the end user specification of the constructed surfacing</t>
  </si>
  <si>
    <t>Function of the surface e.g. first coat, second coat, membrane seal, reseal</t>
  </si>
  <si>
    <t>Primary reason for surfacing as per Chip sealing in New Zealand Chapter 6: Practice Note 1</t>
  </si>
  <si>
    <t>Additives have been used.</t>
  </si>
  <si>
    <t>Adhesion agents have been used</t>
  </si>
  <si>
    <t>Residual bitumen application rate in l/m2 at 15 degrees Celsius</t>
  </si>
  <si>
    <t>Record  the grade of the largest (or only) chip size used</t>
  </si>
  <si>
    <t>Grade of smaller chip used on multiple chip seals, including cape seals</t>
  </si>
  <si>
    <t>Grade of 3rd (smallest) chip used on multiple coat seals</t>
  </si>
  <si>
    <t>Record mix design number (e.g. record "10"  for AC10 as per M10 specification)</t>
  </si>
  <si>
    <t>The four recognised aggregate gradings that are available for slurry seals range from Type 1 (nominal 3 mm maximum size) through to Type 4 (nominal 10 mm maximum size).</t>
  </si>
  <si>
    <t>Was a cutter used in binder to temporarily reduce viscosity?</t>
  </si>
  <si>
    <t>Amount of volatile diluent added to bitumen to temporarily reduce viscosity, in parts per hundred</t>
  </si>
  <si>
    <t>Volatile diluent added to bitumen to temporarily reduce viscosity</t>
  </si>
  <si>
    <t>Flux has been used</t>
  </si>
  <si>
    <t>Amount of flux in the binder (parts per hundred)</t>
  </si>
  <si>
    <t>Other than Chip seals every category of surface material must have a measured thickness entered (even if it is zero, which is valid in some cases). Chip seals which will have a null value. (mm)</t>
  </si>
  <si>
    <t>Only chip seals have a calculated thickness , any other category of surface material will have a null value here. Some types of chipseal will have a calculated thickness of zero because the chips fit into the existing profile and do not increase thickness. (mm)</t>
  </si>
  <si>
    <t>A measure of how a stone will polish under standard conditions. Polished stone value (PSV) of largest grade chip
or uppermost layer.</t>
  </si>
  <si>
    <t>A polymer has been used in the binder</t>
  </si>
  <si>
    <t>Percent of polymer added to modify the binder in chipseal and asphalt. 
(%)</t>
  </si>
  <si>
    <t xml:space="preserve">Type of polymer additive used in the binder (largest component). </t>
  </si>
  <si>
    <t>Source of aggregate for chips or mix. For multiple chip seals and cape seals this refers to the largest chip. Generally this is a quarry.</t>
  </si>
  <si>
    <t>Was any of the aggregate used recycled? For example, Slag or Reclaimed Asphaltic Pavement (RAP). Include the main aggregate used if it was recycled</t>
  </si>
  <si>
    <t>How much (percentage) of the aggregate was recycled?
(%)</t>
  </si>
  <si>
    <t>What type of recycled aggregate was used?</t>
  </si>
  <si>
    <t>General additional information.</t>
  </si>
  <si>
    <t>Average Least Dimension size</t>
  </si>
  <si>
    <t>'Old' Work Origin ID</t>
  </si>
  <si>
    <t>Amount of additive in parts per hundred</t>
  </si>
  <si>
    <t>Has the additive been created through recycling</t>
  </si>
  <si>
    <t>Non-polymer additive in binder. This includes recycled materials such as crumb rubber and plastic where it replaces traditional aggregate material.</t>
  </si>
  <si>
    <t>Material to improve adhesion of the binder to aggregate</t>
  </si>
  <si>
    <t>Amount of adhesion agent in parts per hundred</t>
  </si>
  <si>
    <t>system_id</t>
  </si>
  <si>
    <t>start_m</t>
  </si>
  <si>
    <t>end_m</t>
  </si>
  <si>
    <t>side</t>
  </si>
  <si>
    <t>offset</t>
  </si>
  <si>
    <t>offset_end</t>
  </si>
  <si>
    <t>asset_owner</t>
  </si>
  <si>
    <t>construct_date</t>
  </si>
  <si>
    <t>asset_design_life</t>
  </si>
  <si>
    <t>total_area</t>
  </si>
  <si>
    <t>surface_layer_removed</t>
  </si>
  <si>
    <t>date_removed</t>
  </si>
  <si>
    <t>work_origin</t>
  </si>
  <si>
    <t>original_cost</t>
  </si>
  <si>
    <t>nltp_funded</t>
  </si>
  <si>
    <t>surface_binder</t>
  </si>
  <si>
    <t>width</t>
  </si>
  <si>
    <t>full_width</t>
  </si>
  <si>
    <t>lane_coverage</t>
  </si>
  <si>
    <t>material_type</t>
  </si>
  <si>
    <t>design_specification</t>
  </si>
  <si>
    <t>surface_function</t>
  </si>
  <si>
    <t>reseal_reason</t>
  </si>
  <si>
    <t>is_additive_used</t>
  </si>
  <si>
    <t>is_agent_used</t>
  </si>
  <si>
    <t>application_rate</t>
  </si>
  <si>
    <t>chip_size</t>
  </si>
  <si>
    <t>chip_size_second</t>
  </si>
  <si>
    <t>chip_size_third</t>
  </si>
  <si>
    <t>mix_designation_number</t>
  </si>
  <si>
    <t>slurry_type</t>
  </si>
  <si>
    <t>is_cutter_used</t>
  </si>
  <si>
    <t>cutter_quantity</t>
  </si>
  <si>
    <t>cutter_type</t>
  </si>
  <si>
    <t>is_flux_used</t>
  </si>
  <si>
    <t>flux_quantity</t>
  </si>
  <si>
    <t>measured_thickness</t>
  </si>
  <si>
    <t>calculated_thickness</t>
  </si>
  <si>
    <t>polished_stone</t>
  </si>
  <si>
    <t>is_polymer_used_in_binder</t>
  </si>
  <si>
    <t>polymer_percentage</t>
  </si>
  <si>
    <t>polymer_type</t>
  </si>
  <si>
    <t>material_source</t>
  </si>
  <si>
    <t>includes_recycled_aggregate</t>
  </si>
  <si>
    <t>recycled_aggregate_percentage</t>
  </si>
  <si>
    <t>recycled_aggregate_type</t>
  </si>
  <si>
    <t>notes</t>
  </si>
  <si>
    <t>average_dim</t>
  </si>
  <si>
    <t>work_origin_id</t>
  </si>
  <si>
    <t>quantity</t>
  </si>
  <si>
    <t>is_recycled</t>
  </si>
  <si>
    <t>additive_type</t>
  </si>
  <si>
    <t>adhesion_agent</t>
  </si>
  <si>
    <t>adhesion_quantity</t>
  </si>
  <si>
    <t>Road ID</t>
  </si>
  <si>
    <t>Road Name</t>
  </si>
  <si>
    <t>Start</t>
  </si>
  <si>
    <t>End</t>
  </si>
  <si>
    <t>Lefthand Side Offset</t>
  </si>
  <si>
    <t>Offset End</t>
  </si>
  <si>
    <t>Asset Managing Organisation</t>
  </si>
  <si>
    <t>RCA Sub-Organisation</t>
  </si>
  <si>
    <t>Construction Date</t>
  </si>
  <si>
    <t>Asset Design Life</t>
  </si>
  <si>
    <t>Total Area</t>
  </si>
  <si>
    <t>Surface Layer Removed?</t>
  </si>
  <si>
    <t>Removal Date</t>
  </si>
  <si>
    <t>Original Cost</t>
  </si>
  <si>
    <t>NLTP Funded?</t>
  </si>
  <si>
    <t>Geometry</t>
  </si>
  <si>
    <t>Surface Binder</t>
  </si>
  <si>
    <t>Layer Average Width</t>
  </si>
  <si>
    <t>Layer Lane Coverage</t>
  </si>
  <si>
    <t>Surface Material</t>
  </si>
  <si>
    <t>Surface Specification</t>
  </si>
  <si>
    <t>Surface Function</t>
  </si>
  <si>
    <t>Reseal Reason</t>
  </si>
  <si>
    <t>Additive Used?</t>
  </si>
  <si>
    <t>Adhesion Agent Used?</t>
  </si>
  <si>
    <t>Application Rate</t>
  </si>
  <si>
    <t>Largest or Only Chip Grade</t>
  </si>
  <si>
    <t>Second Chip Grade</t>
  </si>
  <si>
    <t>Third Chip Grade</t>
  </si>
  <si>
    <t>Mix Designation Number</t>
  </si>
  <si>
    <t>Slurry Type</t>
  </si>
  <si>
    <t>Is Cutter Used?</t>
  </si>
  <si>
    <t>Cutter Quantity</t>
  </si>
  <si>
    <t>Cutter</t>
  </si>
  <si>
    <t>Is Flux Used?</t>
  </si>
  <si>
    <t>Flux Quantity</t>
  </si>
  <si>
    <t>Measured Thickness</t>
  </si>
  <si>
    <t>Calculated Thickness</t>
  </si>
  <si>
    <t>Polished Stone Value</t>
  </si>
  <si>
    <t>Is Polymer Used In Binder?</t>
  </si>
  <si>
    <t>Polymer Percentage</t>
  </si>
  <si>
    <t>Polymer</t>
  </si>
  <si>
    <t>Material Source</t>
  </si>
  <si>
    <t>Includes Recycled Aggregate?</t>
  </si>
  <si>
    <t>Recycled Aggregate Percentage</t>
  </si>
  <si>
    <t>Recycled Aggregate</t>
  </si>
  <si>
    <t>Notes</t>
  </si>
  <si>
    <t>ALD</t>
  </si>
  <si>
    <t>Additive Quantity</t>
  </si>
  <si>
    <t>Additive Recycled?</t>
  </si>
  <si>
    <t>Additive</t>
  </si>
  <si>
    <t>Adhesion Agent</t>
  </si>
  <si>
    <t>Adhesion Quantity</t>
  </si>
  <si>
    <t>Side offset measured from</t>
  </si>
  <si>
    <t>Was this pavement layer removed?</t>
  </si>
  <si>
    <t>The date this asset was removed from service.</t>
  </si>
  <si>
    <t>What is the primary type of material for the layer?</t>
  </si>
  <si>
    <t>How thick/deep is this pavement layer?
Note: This is checked against the material type to make sure the thickness is within a suitable range.
(mm)</t>
  </si>
  <si>
    <r>
      <t xml:space="preserve">What is the distance covered from start to finish of a barrier? </t>
    </r>
    <r>
      <rPr>
        <b/>
        <sz val="10"/>
        <rFont val="Arial"/>
        <family val="2"/>
      </rPr>
      <t>This is calculated</t>
    </r>
    <r>
      <rPr>
        <sz val="10"/>
        <rFont val="Arial"/>
        <family val="2"/>
      </rPr>
      <t xml:space="preserve"> - use Adjustment to change.</t>
    </r>
  </si>
  <si>
    <t>Use to modify asset length (positive or negative numbers allowed).
(m)</t>
  </si>
  <si>
    <t>Reason for an adjustment value being used</t>
  </si>
  <si>
    <t>The average width of the layer.
(m).</t>
  </si>
  <si>
    <r>
      <t xml:space="preserve">What is the total square metres. </t>
    </r>
    <r>
      <rPr>
        <b/>
        <sz val="10"/>
        <rFont val="Arial"/>
        <family val="2"/>
      </rPr>
      <t>Calculated but can be over-riden.</t>
    </r>
    <r>
      <rPr>
        <sz val="10"/>
        <rFont val="Arial"/>
        <family val="2"/>
      </rPr>
      <t xml:space="preserve">
(m2)</t>
    </r>
  </si>
  <si>
    <t>Does the pavement have additional (or less) area than Width x Length?</t>
  </si>
  <si>
    <t>Amount to add or subtract to give true area.
(m2)</t>
  </si>
  <si>
    <r>
      <t xml:space="preserve">Total correct area. </t>
    </r>
    <r>
      <rPr>
        <b/>
        <sz val="10"/>
        <rFont val="Arial"/>
        <family val="2"/>
      </rPr>
      <t>Calculated.</t>
    </r>
    <r>
      <rPr>
        <sz val="10"/>
        <rFont val="Arial"/>
        <family val="2"/>
      </rPr>
      <t xml:space="preserve">
(m2)</t>
    </r>
  </si>
  <si>
    <t>Is this layer full road width?</t>
  </si>
  <si>
    <t>How many lanes are covered by the layer? Exclude slipways and shoulders.</t>
  </si>
  <si>
    <t>What design specification was used for the pavement layer?</t>
  </si>
  <si>
    <t>What is the estimated/designed equivalent standard axles (ESA) of the pavement layer over its life?
(Million)</t>
  </si>
  <si>
    <t xml:space="preserve">Did you mix chemical additives with pavement layer to improve the properties?
If Yes a </t>
  </si>
  <si>
    <t>What was the stabilising agent used?
Required if you select Yes to ‘Is Stabilising Agent Used?’.</t>
  </si>
  <si>
    <t>How much of the layer material is made up of the stabilising agent?
(%)</t>
  </si>
  <si>
    <t>What was the second stabilising agent used?
Only required if more than 1 Stabilising Agent was used.</t>
  </si>
  <si>
    <t>How much of the layer material is made up of the stabilising agent?
Only required if more than 1 Stabilising Agent was used.
(%)</t>
  </si>
  <si>
    <t>What is the unconfined compressive strength of the pavement layer? A test is conducted to assess the strength and characteristics of the pavement layer.
(Mpa)</t>
  </si>
  <si>
    <t>What is the Californian Bearing Ratio measure of the layer’s strength? 
(%)</t>
  </si>
  <si>
    <t>What is the main source (by volume) of primary material/aggregate used?
Note:
- Use ‘Local offsite’ as the source for most recycled materials. 
- Use ‘Exposed existing’ for reused pavement and surface layers, e.g. as part of rehabilitations.</t>
  </si>
  <si>
    <t>Has a secondary material been added to this pavement layer?</t>
  </si>
  <si>
    <t>How much of this total layer material is made up of the secondary material?
(% as whole number)</t>
  </si>
  <si>
    <t>What is the main source (by volume) of secondary material/aggregate used?</t>
  </si>
  <si>
    <t>Is the data Known or Estimated?</t>
  </si>
  <si>
    <t>pavement_layer_removed</t>
  </si>
  <si>
    <t>material_type_primary</t>
  </si>
  <si>
    <t>thickness</t>
  </si>
  <si>
    <t>length_m</t>
  </si>
  <si>
    <t>length_adjust_m</t>
  </si>
  <si>
    <t>len_adjust_rsn</t>
  </si>
  <si>
    <t>area</t>
  </si>
  <si>
    <t>extra_area</t>
  </si>
  <si>
    <t>traffic_design_loading</t>
  </si>
  <si>
    <t>has_stabilising_agent</t>
  </si>
  <si>
    <t>ucs</t>
  </si>
  <si>
    <t>cbr</t>
  </si>
  <si>
    <t>material_source_primary</t>
  </si>
  <si>
    <t>is_secondary_material_used</t>
  </si>
  <si>
    <t>material_type_secondary</t>
  </si>
  <si>
    <t>secondary_material_percentage</t>
  </si>
  <si>
    <t>material_source_secondary</t>
  </si>
  <si>
    <t>estimate_status</t>
  </si>
  <si>
    <t>Pavement Layer Removed?</t>
  </si>
  <si>
    <t>Thickness</t>
  </si>
  <si>
    <t>Length</t>
  </si>
  <si>
    <t>Adjustment</t>
  </si>
  <si>
    <t>Reason</t>
  </si>
  <si>
    <t>Area</t>
  </si>
  <si>
    <t>Extra Area?</t>
  </si>
  <si>
    <t>Extra Area</t>
  </si>
  <si>
    <t>Full Width?</t>
  </si>
  <si>
    <t>Pavement Design Specification</t>
  </si>
  <si>
    <t>Pavement Traffic Design Loading</t>
  </si>
  <si>
    <t>Stabilising Agent Used?</t>
  </si>
  <si>
    <t>Stabilising Agent Type 1</t>
  </si>
  <si>
    <t>Stabilising Agent Percentage 1</t>
  </si>
  <si>
    <t>Stabilising Agent Type 2</t>
  </si>
  <si>
    <t>Stabilising Agent Percentage 2</t>
  </si>
  <si>
    <t>Unconfined Compressive Strength</t>
  </si>
  <si>
    <t>California Bearing Ratio</t>
  </si>
  <si>
    <t>Primary Material Source</t>
  </si>
  <si>
    <t>Secondary Material Used?</t>
  </si>
  <si>
    <t>Secondary Material</t>
  </si>
  <si>
    <t>Secondary Material Percentage</t>
  </si>
  <si>
    <t>Secondary Material Source</t>
  </si>
  <si>
    <t>Accuracy</t>
  </si>
  <si>
    <t>Side of the road the asset is located on.</t>
  </si>
  <si>
    <t>Offset from road centre to the asset.</t>
  </si>
  <si>
    <t>What is the related funding category associated with the work on this asset, i.e. what is the reason why this asset is being installed, replaced, or maintained?</t>
  </si>
  <si>
    <t>What is the date the asset was removed?</t>
  </si>
  <si>
    <t>What was the reason as to why the asset was removed?</t>
  </si>
  <si>
    <t>Status of this asset - select appropriate.</t>
  </si>
  <si>
    <t>What was the previous ID of the asset?</t>
  </si>
  <si>
    <r>
      <t xml:space="preserve">What is the ID of the replacement asset?
</t>
    </r>
    <r>
      <rPr>
        <b/>
        <sz val="10"/>
        <rFont val="Arial"/>
        <family val="2"/>
      </rPr>
      <t>(completed at loading stage)</t>
    </r>
  </si>
  <si>
    <t>What was the reason as to why the asset was replaced?</t>
  </si>
  <si>
    <t>Is this a standard TCD sign type?</t>
  </si>
  <si>
    <t>Select the sign class if asset is a TCD sign.</t>
  </si>
  <si>
    <t>TCD sign subclass. Use to filter TCD Sign Type list.</t>
  </si>
  <si>
    <t>Is this sign regulated in the Traffic Control Devices (TCD Manual)?</t>
  </si>
  <si>
    <t>If the sign is not a TCD sign, then you’ll need to describe the sign and may want to attach a photo.</t>
  </si>
  <si>
    <t>What colour is the sign background?</t>
  </si>
  <si>
    <t>Height of sign.
(mm).</t>
  </si>
  <si>
    <t>Width of sign.
(mm).</t>
  </si>
  <si>
    <r>
      <t xml:space="preserve">Does the sign have a sign face area 2.025m2 or greater?
</t>
    </r>
    <r>
      <rPr>
        <b/>
        <sz val="10"/>
        <rFont val="Arial"/>
        <family val="2"/>
      </rPr>
      <t xml:space="preserve">This is calculated </t>
    </r>
    <r>
      <rPr>
        <sz val="10"/>
        <rFont val="Arial"/>
        <family val="2"/>
      </rPr>
      <t>but can be overriden for circular signs.</t>
    </r>
  </si>
  <si>
    <t>Does the height and position of the sign put it at risk of being hit by a vehicle or pedestrian?</t>
  </si>
  <si>
    <t>The height from the ground to the bottom of the sign plate.
Optional.
(m).</t>
  </si>
  <si>
    <t>Does the sign have a written legend?</t>
  </si>
  <si>
    <t xml:space="preserve">For certain TCD sign types, you need to record the legend (what is written on sign). </t>
  </si>
  <si>
    <t>Does the sign have text on the back of it?
Mandatory.</t>
  </si>
  <si>
    <t>If the sign has text on the back, then you’ll need to record it.</t>
  </si>
  <si>
    <t>Select what the sign is attached to.</t>
  </si>
  <si>
    <t>If ‘Post count’ is selected, enter the number of posts the sign is connected to.</t>
  </si>
  <si>
    <t xml:space="preserve">If ‘Connected to Named Asset’ is selected, once you’ve saved the asset, you’ll need to search for and link to the existing asset via Asset Hierarchy. </t>
  </si>
  <si>
    <t xml:space="preserve">If ‘Connected to Something Else’ is selected, describe what the asset is attached. </t>
  </si>
  <si>
    <t>General information of note.</t>
  </si>
  <si>
    <t>The type of material used for the sign legend.
Non-AMDS.
Mandatory.</t>
  </si>
  <si>
    <t>The colour of the sign legend.
Non-AMDS.
Mandatory.</t>
  </si>
  <si>
    <t>Does the sign have a frame?
Non-AMDS.
Mandatory.</t>
  </si>
  <si>
    <t>The direction the sign faces from perspective of increasing chainage.
Non-AMDS.
Mandatory.</t>
  </si>
  <si>
    <t>The type of material used for the background.
Non-AMDS.
Mandatory.</t>
  </si>
  <si>
    <t>RAMM Manager Import</t>
  </si>
  <si>
    <t>location</t>
  </si>
  <si>
    <t>asset_status</t>
  </si>
  <si>
    <t>managed_by</t>
  </si>
  <si>
    <t>sub_organisation</t>
  </si>
  <si>
    <t>install_date</t>
  </si>
  <si>
    <t>replace_date</t>
  </si>
  <si>
    <t>rep_replace_reason</t>
  </si>
  <si>
    <t>replacement_status</t>
  </si>
  <si>
    <t>prior_id</t>
  </si>
  <si>
    <t>replacement_id</t>
  </si>
  <si>
    <t>in_replace_reason</t>
  </si>
  <si>
    <t>tcd_device</t>
  </si>
  <si>
    <t>tcd_sign_class</t>
  </si>
  <si>
    <t>tcd_sign_subclass</t>
  </si>
  <si>
    <t>tcd_sign_type</t>
  </si>
  <si>
    <t>non_tcd_sign_type</t>
  </si>
  <si>
    <t>background_colour</t>
  </si>
  <si>
    <t>sign_height</t>
  </si>
  <si>
    <t>sign_width</t>
  </si>
  <si>
    <t>large_sign</t>
  </si>
  <si>
    <t>critical_clearance_required</t>
  </si>
  <si>
    <t>mounting_height</t>
  </si>
  <si>
    <t>description_required</t>
  </si>
  <si>
    <t>legend_note</t>
  </si>
  <si>
    <t>has_reverse_legend</t>
  </si>
  <si>
    <t>reverse_legend_note</t>
  </si>
  <si>
    <t>connection_mode</t>
  </si>
  <si>
    <t>post_count</t>
  </si>
  <si>
    <t>connection_details</t>
  </si>
  <si>
    <t>legend_material</t>
  </si>
  <si>
    <t>legend_colour</t>
  </si>
  <si>
    <t>frame</t>
  </si>
  <si>
    <t>indicating_dir</t>
  </si>
  <si>
    <t>bground_material</t>
  </si>
  <si>
    <t>Location</t>
  </si>
  <si>
    <t>Offset</t>
  </si>
  <si>
    <t>Owned By</t>
  </si>
  <si>
    <t>Managed By</t>
  </si>
  <si>
    <t>Install Date</t>
  </si>
  <si>
    <t>Prior ID</t>
  </si>
  <si>
    <t>Replacement ID</t>
  </si>
  <si>
    <t>Is TCD Sign Type?</t>
  </si>
  <si>
    <t>TCD Sign Subclass</t>
  </si>
  <si>
    <t>TCD Sign Type</t>
  </si>
  <si>
    <t>Height</t>
  </si>
  <si>
    <t>Width</t>
  </si>
  <si>
    <t>Sign Is Large?</t>
  </si>
  <si>
    <t>Critical Clearance Required?</t>
  </si>
  <si>
    <t>Mounting Height</t>
  </si>
  <si>
    <t>Sign Legend Description Required?</t>
  </si>
  <si>
    <t>Legend Text</t>
  </si>
  <si>
    <t>Has Reverse Legend?</t>
  </si>
  <si>
    <t>Reverse Legend Note</t>
  </si>
  <si>
    <t>Attached to Asset ID</t>
  </si>
  <si>
    <t>Connection Details</t>
  </si>
  <si>
    <t>Legend Material</t>
  </si>
  <si>
    <t>Legend Colour</t>
  </si>
  <si>
    <t>Frame</t>
  </si>
  <si>
    <t>Direction Indicated</t>
  </si>
  <si>
    <t>Background Material</t>
  </si>
  <si>
    <t>What is the expected life of the asset?</t>
  </si>
  <si>
    <t>asset_owner OR owned_by</t>
  </si>
  <si>
    <t>mep_asset_type</t>
  </si>
  <si>
    <t>primary_functional_system</t>
  </si>
  <si>
    <t>has_other_function</t>
  </si>
  <si>
    <t>other_functional_systems</t>
  </si>
  <si>
    <t>facility_type</t>
  </si>
  <si>
    <t>placement</t>
  </si>
  <si>
    <t>serial_number</t>
  </si>
  <si>
    <t>power_requirements</t>
  </si>
  <si>
    <t>display_type</t>
  </si>
  <si>
    <t>normal_operating_wattage</t>
  </si>
  <si>
    <t>normal_operating_voltage</t>
  </si>
  <si>
    <t>icp_group_number</t>
  </si>
  <si>
    <t>icp_number</t>
  </si>
  <si>
    <t>Installation Date</t>
  </si>
  <si>
    <t>Has More Than One Functional System?</t>
  </si>
  <si>
    <t>Other Functional Systems</t>
  </si>
  <si>
    <t>Facility Type</t>
  </si>
  <si>
    <t>Serial Number</t>
  </si>
  <si>
    <t>Power Requirements</t>
  </si>
  <si>
    <t>Critical Clearance Requirements?</t>
  </si>
  <si>
    <t>Mounting Height To Underside Of Sign</t>
  </si>
  <si>
    <t>Normal Operating Wattage</t>
  </si>
  <si>
    <t>Normal Operating Voltage</t>
  </si>
  <si>
    <t>Powered From A Distributed Unmetered Load (DUML)?</t>
  </si>
  <si>
    <t>Metered?</t>
  </si>
  <si>
    <t>ICP Group / Standalone</t>
  </si>
  <si>
    <t>ICP Number Group</t>
  </si>
  <si>
    <t>ICP Number</t>
  </si>
  <si>
    <t>What is the stormwater reason for the pipe? What function does it serve?</t>
  </si>
  <si>
    <t xml:space="preserve">What type of chamber is used? </t>
  </si>
  <si>
    <t>What is the chamber made of?</t>
  </si>
  <si>
    <t>Was the chamber premade or built insitu (built onsite)?</t>
  </si>
  <si>
    <t>What is the shape of the chamber?</t>
  </si>
  <si>
    <t xml:space="preserve">What type of cover does the chamber have? </t>
  </si>
  <si>
    <t xml:space="preserve">What is the loading class of the cover? </t>
  </si>
  <si>
    <t>What is the grate made of?</t>
  </si>
  <si>
    <t>Is the cover of the chamber cycle friendly as reported by manufacturer?</t>
  </si>
  <si>
    <t>Does this asset have a device to trap litter?</t>
  </si>
  <si>
    <t>Is the asset a heritage asset? 
For example, built, archaeological or cultural heritage – pre 1900 or as scheduled by council.</t>
  </si>
  <si>
    <t>What is the elevation of the lowest point on the inside of the chamber (floor of chamber)?
(m).</t>
  </si>
  <si>
    <t>What is the diameter of the chamber?
Required if Chamber Shape is ‘Circular’.
(mm).</t>
  </si>
  <si>
    <t>What is the internal length of chamber asset?
Required if Chamber Shape is NOT ‘Circular’.
(mm).</t>
  </si>
  <si>
    <t>What is the internal width of chamber asset?
Required if Chamber Shape is NOT ‘Circular’.
(mm).</t>
  </si>
  <si>
    <t>What is the drain type?
Non-AMDS field.
Mandatory.</t>
  </si>
  <si>
    <t>hazard</t>
  </si>
  <si>
    <t>stormwater_purpose</t>
  </si>
  <si>
    <t>chamber_type</t>
  </si>
  <si>
    <t>chamber_material</t>
  </si>
  <si>
    <t>construction_method</t>
  </si>
  <si>
    <t>chamber_shape</t>
  </si>
  <si>
    <t>cover_type</t>
  </si>
  <si>
    <t>cover_class</t>
  </si>
  <si>
    <t>cover_material</t>
  </si>
  <si>
    <t>cover_cycle_friendly</t>
  </si>
  <si>
    <t>litter_trap</t>
  </si>
  <si>
    <t>heritage</t>
  </si>
  <si>
    <t>invert_level</t>
  </si>
  <si>
    <t>chamber_diameter</t>
  </si>
  <si>
    <t>chamber_length</t>
  </si>
  <si>
    <t>chamber_width</t>
  </si>
  <si>
    <t>drain_type</t>
  </si>
  <si>
    <t>Stormwater Purpose</t>
  </si>
  <si>
    <t>Chamber Shape</t>
  </si>
  <si>
    <t>Cover Cycle Friendly</t>
  </si>
  <si>
    <t>Is Litter Trap?</t>
  </si>
  <si>
    <t>Is Heritage?</t>
  </si>
  <si>
    <t>Invert Level</t>
  </si>
  <si>
    <t>Chamber Diameter</t>
  </si>
  <si>
    <t>Chamber Length</t>
  </si>
  <si>
    <t>Chamber Width</t>
  </si>
  <si>
    <t>Drainage Type</t>
  </si>
  <si>
    <t>inspect_date</t>
  </si>
  <si>
    <r>
      <t xml:space="preserve">Offset from road centre to the asset. </t>
    </r>
    <r>
      <rPr>
        <b/>
        <sz val="10"/>
        <rFont val="Arial"/>
        <family val="2"/>
      </rPr>
      <t>(Auto-set to offset)</t>
    </r>
  </si>
  <si>
    <t>The reason this asset was removed.</t>
  </si>
  <si>
    <t>RAMM Asset ID of asset that was replaced</t>
  </si>
  <si>
    <t>The reason this asset was replaced.</t>
  </si>
  <si>
    <t>What is the type of the pipe?</t>
  </si>
  <si>
    <t>What is the pipe flow type? i.e. what force moves the fluid in the pipes?</t>
  </si>
  <si>
    <t>What is the pipe made of?</t>
  </si>
  <si>
    <t>Please select value from list
Conditional, Mandatory if 'Pipe Material' is 'Aluminium', 'Cast Iron', 'Ductile Iron', 'Concrete', 'Earthenware', 'Polyethylene (PE)', 'Polyvinyl Chloride (PVC)', 'Fibre Reinforced Plastic (FRP)', 'Steel - Galvanised'</t>
  </si>
  <si>
    <t>Select appropriate value from list. Mandatory.</t>
  </si>
  <si>
    <t>What is the shape of the pipe?</t>
  </si>
  <si>
    <t>Optional</t>
  </si>
  <si>
    <t>The length of the pipe measured as the horizontal distance from one end to the other.</t>
  </si>
  <si>
    <t>The absolute length of the pipe (if different to Horizontal Length). Optional.</t>
  </si>
  <si>
    <t>What is the diameter of the pipe?
Required if Pipe Shape is ‘Circular’.</t>
  </si>
  <si>
    <t>What is the internal height of the pipe asset?
Required if Pipe Shape is NOT ‘Circular.</t>
  </si>
  <si>
    <t>What is the internal width of the pipe asset?
Required if Pipe Shape is NOT ‘Circular’.</t>
  </si>
  <si>
    <r>
      <t xml:space="preserve">Is the pipe joined or connected to another pipe?
Required if ‘Pipe Type’ is </t>
    </r>
    <r>
      <rPr>
        <b/>
        <sz val="10"/>
        <rFont val="Arial"/>
        <family val="2"/>
      </rPr>
      <t>not</t>
    </r>
    <r>
      <rPr>
        <sz val="10"/>
        <rFont val="Arial"/>
        <family val="2"/>
      </rPr>
      <t xml:space="preserve"> 'Culvert', 'Side Culvert'.</t>
    </r>
  </si>
  <si>
    <t>What type of joint was used to join the pipes? 
Required if you select Yes to ‘Joint?’</t>
  </si>
  <si>
    <t>Is the pipe above, below, or partially below ground?
Required if ‘Pipe Type’ is not 'Culvert', 'Side Culvert'.</t>
  </si>
  <si>
    <t>Is the pipe an outfall? i.e. is it the last pipe discharging directly into a waterway?
Required if ‘Pipe Type’ is not 'Culvert', 'Side Culvert'.</t>
  </si>
  <si>
    <t>Is a geotextile layer included as part of the pipe?
Required if 'Stormwater Purpose' is 'Geotech Drainage'.</t>
  </si>
  <si>
    <t>Is there a drainage chip layer included as part of the pipe?
Required if 'Stormwater Purpose' is 'Geotech Drainage'.</t>
  </si>
  <si>
    <t xml:space="preserve">How many uniform inlet/outlet barrels are there in the culvert? 
A culvert pipe asset is a single fully formed, complete unit where all barrels (or openings) within the unit have the same details, e.g. same material, class etc.
Openings with different sizes, materials, classes, and levels are considered separate pipes. </t>
  </si>
  <si>
    <t>What is the total open area of the culvert? This is the combined area of all openings in all Culvert Pipe units if there are more than one.
Required if Pipe Type is ‘Culvert’.</t>
  </si>
  <si>
    <t>What is the number of the culvert? Use 0 for LA.
Additional culverts placed at a later date in between existing culverts shall be decimalised, e.g. 3.1, 4, 5, 5.1 etc.
Required if Pipe Type is ‘Culvert’.</t>
  </si>
  <si>
    <t>Does the Culvert have a grate at either end?
Required if Pipe Type is ‘Culvert’.</t>
  </si>
  <si>
    <t>How many Culvert marker posts have been installed for this culvert?
Required if Pipe Type is ‘Culvert’.</t>
  </si>
  <si>
    <t>Does the Culvert have a headwall?
Required if Pipe Type is ‘Culvert’.</t>
  </si>
  <si>
    <t>How is the Culvert accessed? For example to inspect it.
Required if Pipe Type is ‘Culvert’.</t>
  </si>
  <si>
    <t>Provide any additional notes, explaining the access for the asset, e.g. where is ladder located, traffic management requirements etc.</t>
  </si>
  <si>
    <t>What are the functions that cross over the top of the culvert? Your selection here will drive what other fields are required.
Required if Culvert Area is &gt;=3.4m2.</t>
  </si>
  <si>
    <t>What is the expected decommissioning year of the culvert? This can change over time.
Required if Culvert Area is &gt;=3.4m2.</t>
  </si>
  <si>
    <t>What is the design loading of the bridge as described by the Bridge Descriptive Inventory?</t>
  </si>
  <si>
    <t>What is the maximum weight allowed per axle for heavy vehicles? Enter zero if no restriction.
Required if Culvert Area is &gt;=3.4m2 and Crossed Function is a type of Road.</t>
  </si>
  <si>
    <t>What is the maximum weight overall for heavy vehicles? Enter zero if no restriction.
Required if Culvert Area is &gt;=3.4m2 and Crossed Function is a type of Road.</t>
  </si>
  <si>
    <t>What is the maximum speed allowed for heavy vehicles? Enter zero if no restriction.
Required if Culvert Area is &gt;=3.4m2 and Crossed Function is a type of Road.</t>
  </si>
  <si>
    <t>Does the culvert include a specifically designed and constructed fish passage feature?
Required if Pipe Type is ‘Culvert’.</t>
  </si>
  <si>
    <t>Does the pipe allow movement of freshwater?
Required if Pipe Type is ‘Culvert’.</t>
  </si>
  <si>
    <t>What is the height of the drop from the outlet of the culvert to the ground?
Required if Conveys Fresh Water is Yes.</t>
  </si>
  <si>
    <t>How far does the outlet of culvert stick out from the bank?
Required if Conveys Fresh Water is Yes.</t>
  </si>
  <si>
    <t>What is the average water depth inside the culvert?
Required if Conveys Fresh Water is Yes.</t>
  </si>
  <si>
    <t>What is the average water speed in the culvert?
Required if Conveys Fresh Water is Yes.</t>
  </si>
  <si>
    <t>Is there a low velocity recirculation zone downstream of the culvert? 
This includes pools, backwaters, water within dense beds of water plants, water behind cobbles or boulders etc. Sediment settles into these zones due to low water speed.
Required if Conveys Fresh Water is Yes.</t>
  </si>
  <si>
    <t>What is the material that makes up the bed of the structure, e.g. sand, silt, gravel)
Required if Conveys Fresh Water is Yes.</t>
  </si>
  <si>
    <t>Does the culvert have any remediation features? Such as baffles or spat rope.
Required if Conveys Fresh Water is Yes.</t>
  </si>
  <si>
    <t>Does the culvert have a wetted margin? This is an area that has shallow water that flows at low velocity, is at the edges of the water flow, is continuous over the length of the culvert, and is suitable for the passage of climbing species of fish.
Required if Conveys Fresh Water is Yes</t>
  </si>
  <si>
    <t>Is the slope of the culvert steeper, the same or less than the stream?
Required if Conveys Fresh Water is Yes.</t>
  </si>
  <si>
    <t>How does the culvert align in direction to the stream?
Required if Conveys Fresh Water is True.</t>
  </si>
  <si>
    <r>
      <rPr>
        <b/>
        <sz val="10"/>
        <rFont val="Arial"/>
        <family val="2"/>
      </rPr>
      <t>Non-AMDS</t>
    </r>
    <r>
      <rPr>
        <sz val="10"/>
        <rFont val="Arial"/>
        <family val="2"/>
      </rPr>
      <t xml:space="preserve"> Required</t>
    </r>
  </si>
  <si>
    <t>depth_of_cover</t>
  </si>
  <si>
    <t>flow_direction</t>
  </si>
  <si>
    <t>lining_date</t>
  </si>
  <si>
    <t>drain_lining</t>
  </si>
  <si>
    <t>inlet</t>
  </si>
  <si>
    <t>outlet</t>
  </si>
  <si>
    <t>pipe_type</t>
  </si>
  <si>
    <t>pipe_flow_type</t>
  </si>
  <si>
    <t>pipe_material</t>
  </si>
  <si>
    <t>pipe_material_subset</t>
  </si>
  <si>
    <t>pipe_class</t>
  </si>
  <si>
    <t>pipe_shape</t>
  </si>
  <si>
    <t>upstream_invert_level</t>
  </si>
  <si>
    <t>downstream_invert_level</t>
  </si>
  <si>
    <t>horizontal_length</t>
  </si>
  <si>
    <t>actual_length</t>
  </si>
  <si>
    <t>nominal_diameter</t>
  </si>
  <si>
    <t>pipe_height</t>
  </si>
  <si>
    <t>pipe_width</t>
  </si>
  <si>
    <t>joint</t>
  </si>
  <si>
    <t>pipe_joint_type</t>
  </si>
  <si>
    <t>pipe_outfall</t>
  </si>
  <si>
    <t>geotextile</t>
  </si>
  <si>
    <t>drainage_chip</t>
  </si>
  <si>
    <t>number_of_uniform_barrels</t>
  </si>
  <si>
    <t>culvert_area</t>
  </si>
  <si>
    <t>culvert_number</t>
  </si>
  <si>
    <t>grate</t>
  </si>
  <si>
    <t>culvert_marker_count</t>
  </si>
  <si>
    <t>has_headwall</t>
  </si>
  <si>
    <t>access_method</t>
  </si>
  <si>
    <t>access_notes</t>
  </si>
  <si>
    <t>crossed_function</t>
  </si>
  <si>
    <t>expected_end_of_life</t>
  </si>
  <si>
    <t>design_loading</t>
  </si>
  <si>
    <t>axle_weight_limit</t>
  </si>
  <si>
    <t>gross_weight_limit</t>
  </si>
  <si>
    <t>speed_limit</t>
  </si>
  <si>
    <t>has_a_fish_passage_feature</t>
  </si>
  <si>
    <t>conveys_fresh_water</t>
  </si>
  <si>
    <t>outlet_drop_height</t>
  </si>
  <si>
    <t>outlet_undercut_length</t>
  </si>
  <si>
    <t>average_water_depth</t>
  </si>
  <si>
    <t>average_water_velocity</t>
  </si>
  <si>
    <t>downstream_low_velocity_zone</t>
  </si>
  <si>
    <t>bed_substrate</t>
  </si>
  <si>
    <t>remediation_feature</t>
  </si>
  <si>
    <t>wetted_margin</t>
  </si>
  <si>
    <t>culvert_slope</t>
  </si>
  <si>
    <t>culvert_alignment</t>
  </si>
  <si>
    <t>Upstream Invert Level</t>
  </si>
  <si>
    <t>Downstream Invert Level</t>
  </si>
  <si>
    <t>Horizontal Length</t>
  </si>
  <si>
    <t>Actual Length</t>
  </si>
  <si>
    <t>Nominal Diameter</t>
  </si>
  <si>
    <t>Pipe Height</t>
  </si>
  <si>
    <t>Pipe Width</t>
  </si>
  <si>
    <t>Has Joint?</t>
  </si>
  <si>
    <t>Pipe Above/Under Ground</t>
  </si>
  <si>
    <t>Pipe Outfall</t>
  </si>
  <si>
    <t>Has Geotextile?</t>
  </si>
  <si>
    <t>Has Drainage Chip?</t>
  </si>
  <si>
    <t>Number Of Uniform Barrels</t>
  </si>
  <si>
    <t>Culvert Area</t>
  </si>
  <si>
    <t>Culvert Number</t>
  </si>
  <si>
    <t>Culvert Marker Count</t>
  </si>
  <si>
    <t>Has Headwall?</t>
  </si>
  <si>
    <t>Access Notes</t>
  </si>
  <si>
    <t>Expected End Of Life</t>
  </si>
  <si>
    <t>Axle Weight Limit</t>
  </si>
  <si>
    <t>Gross Weight Limit</t>
  </si>
  <si>
    <t>Has A Fish Passage Feature?</t>
  </si>
  <si>
    <t>Conveys Fresh Water?</t>
  </si>
  <si>
    <t>Outlet Drop Height</t>
  </si>
  <si>
    <t>Outlet Undercut Length</t>
  </si>
  <si>
    <t>Average Water Depth</t>
  </si>
  <si>
    <t>Average Water Velocity</t>
  </si>
  <si>
    <t>Downstream Low-Velocity Zone?</t>
  </si>
  <si>
    <t>Remediation Feature?</t>
  </si>
  <si>
    <t>Wetted Margin?</t>
  </si>
  <si>
    <t>Depth of Cover</t>
  </si>
  <si>
    <t>Flow Direction</t>
  </si>
  <si>
    <t>Hazard</t>
  </si>
  <si>
    <t>Lining Date</t>
  </si>
  <si>
    <t>Inspection Date</t>
  </si>
  <si>
    <t>Invert Lining</t>
  </si>
  <si>
    <t>Inlet Type</t>
  </si>
  <si>
    <t>Outlet Type</t>
  </si>
  <si>
    <t>Pipe ID that headwall is attached to.</t>
  </si>
  <si>
    <t>What is the headwall made of?</t>
  </si>
  <si>
    <t>What is the length from the back wall to end of the apron?
(m)</t>
  </si>
  <si>
    <t>What is the height from base of the back wall to the top of the back wall?
(m)</t>
  </si>
  <si>
    <t>What is the width across the back wall (for a wingwall-shaped headwall)?
(m)</t>
  </si>
  <si>
    <t>What is the width across the front of the apron (for a wingwall-shaped headwall)?
(m)</t>
  </si>
  <si>
    <t>headwall_material</t>
  </si>
  <si>
    <t>headwall_length</t>
  </si>
  <si>
    <t>headwall_height</t>
  </si>
  <si>
    <t>minimum_width</t>
  </si>
  <si>
    <t>maximum_width</t>
  </si>
  <si>
    <t>Pipe ID</t>
  </si>
  <si>
    <t>Minimum Width</t>
  </si>
  <si>
    <t>Maximum Width</t>
  </si>
  <si>
    <t>What material was used to construct the edge of the water area? Optional.</t>
  </si>
  <si>
    <t>What material makes up the base of the water area? If base is lined, then what is the lining material?
Leave blank if none.</t>
  </si>
  <si>
    <t>What material was used to filter the water?
Leave blank if none.</t>
  </si>
  <si>
    <t>Is there normally water in the water area? At what state?</t>
  </si>
  <si>
    <t xml:space="preserve">What type of water area is used? </t>
  </si>
  <si>
    <t>What is the area of the Water area the storage system when at full capacity?
(m2)</t>
  </si>
  <si>
    <t>What is the volume of the Water area the storage system when at full capacity?
(m3)</t>
  </si>
  <si>
    <t>What is the maximum depth of the Water area?
(m)</t>
  </si>
  <si>
    <t>Are there any tree or shrub plantings in the water area?</t>
  </si>
  <si>
    <t>What is the type of organic ground cover (e.g. grass or mulch) that needs managing on the water area?</t>
  </si>
  <si>
    <t>edge_material</t>
  </si>
  <si>
    <t>base_material</t>
  </si>
  <si>
    <t>filtration_material</t>
  </si>
  <si>
    <t>normal_state</t>
  </si>
  <si>
    <t>water_area_type</t>
  </si>
  <si>
    <t>area_m2</t>
  </si>
  <si>
    <t>full_volume</t>
  </si>
  <si>
    <t>maximum_water_depth</t>
  </si>
  <si>
    <t>trees_shrubs</t>
  </si>
  <si>
    <t>ground_cover_type</t>
  </si>
  <si>
    <t>Filtration Material</t>
  </si>
  <si>
    <t>Full Area</t>
  </si>
  <si>
    <t>Full Volume</t>
  </si>
  <si>
    <t>Maximum Water Depth</t>
  </si>
  <si>
    <t>Tree / Shrub?</t>
  </si>
  <si>
    <t>Maintained Ground Cover Type</t>
  </si>
  <si>
    <t>What is the valve made of? Optional.</t>
  </si>
  <si>
    <t>What is the main function of the valve?</t>
  </si>
  <si>
    <t xml:space="preserve">What type of valve is used? </t>
  </si>
  <si>
    <t>What is the diameter of the valve?
(mm)</t>
  </si>
  <si>
    <t>What is the water structure made of?</t>
  </si>
  <si>
    <t>Was the water structure premade or built in-situ (built onsite)?</t>
  </si>
  <si>
    <t xml:space="preserve">What type of water structure is used? </t>
  </si>
  <si>
    <t>How long is the longest side of the water structure?
For a circular shape, measure the diameter.
(m)</t>
  </si>
  <si>
    <t>water_structure_material</t>
  </si>
  <si>
    <t>water_structure_type</t>
  </si>
  <si>
    <t>longest_side_length</t>
  </si>
  <si>
    <t>Longest Side Length</t>
  </si>
  <si>
    <t>What department or group within the road controlling authority owns the asset? Leave blank if not applicable or a roading department asset.</t>
  </si>
  <si>
    <t>What is the channel made of?</t>
  </si>
  <si>
    <t>Was the channel premade or built insitu (built onsite)?</t>
  </si>
  <si>
    <t>Is there normally water in the channel? At what state?</t>
  </si>
  <si>
    <t>What type of channel is used?</t>
  </si>
  <si>
    <t>What type of road channel is used?</t>
  </si>
  <si>
    <t>What type of Geotech channel is used?
Required if you select ‘Geotech Channel’ as the ‘Channel Type’.</t>
  </si>
  <si>
    <t>Calculated. Use Adjustment to alter.</t>
  </si>
  <si>
    <t>Use to modify asset length (positive or negative numbers allowed)</t>
  </si>
  <si>
    <t>What is the width of the channel in millimetres (mm) from the top of one side of the channel to the top of the other?</t>
  </si>
  <si>
    <t>What is the width of the asset in millimetres (mm) along the (flat) base of the channel from one side to the other?
Use a zero value for channels without a flat base (i.e. V-shaped or curved base)</t>
  </si>
  <si>
    <t>What is the maximum depth of the water when the channel is full?</t>
  </si>
  <si>
    <t>Was a geotextile layer used in the Geotech channel?
Required if you select ‘Geotech Channel’ as the ‘Channel Type’.</t>
  </si>
  <si>
    <t>Was drainage chip used in the Geotech channel?
Required if you select ‘Geotech Channel’ as the ‘Channel Type’.</t>
  </si>
  <si>
    <t>Is there a subsoil pipe buried in the Geotech channel?</t>
  </si>
  <si>
    <t>channel_material</t>
  </si>
  <si>
    <t>channel_type</t>
  </si>
  <si>
    <t>road_channel_type</t>
  </si>
  <si>
    <t>geotech_channel_type</t>
  </si>
  <si>
    <t>top_width</t>
  </si>
  <si>
    <t>base_width</t>
  </si>
  <si>
    <t>subsoil_pipe</t>
  </si>
  <si>
    <t>Top Width</t>
  </si>
  <si>
    <t>Base Width</t>
  </si>
  <si>
    <t>Is Subsoil Pipe Included?</t>
  </si>
  <si>
    <t>What is the location of the barrier relative to the lanes of the road?</t>
  </si>
  <si>
    <t>What is the type of barrier/gate used? Waka Kotahi list accepted systems for use.</t>
  </si>
  <si>
    <t>What is primary material that the rail and posts are made from?</t>
  </si>
  <si>
    <t>What is the style of construction of the barrier?</t>
  </si>
  <si>
    <t>Who is manufacturer of the barrier?</t>
  </si>
  <si>
    <t>Do the posts have railings attached to both sides?</t>
  </si>
  <si>
    <t>What is the average distance between posts along the barrier?</t>
  </si>
  <si>
    <t>What is the asset in, on, or attached to?</t>
  </si>
  <si>
    <t>Asset ID  of object Barrier linked to.</t>
  </si>
  <si>
    <t>What is the height from the top of the barrier to the ground?</t>
  </si>
  <si>
    <t>What was the method used to mount the barrier to the ground, or other structure?</t>
  </si>
  <si>
    <t>Does the barrier have any specific motorcycle hardware attached? For example, to prevent them sliding under barrier.</t>
  </si>
  <si>
    <t>What is the asset ID of the motorcycle attachment?
Required if you select YES to Has Motorcycle Attachment.</t>
  </si>
  <si>
    <t>What is the asset ID of the start barrier terminal? 
Note: It doesn’t matter which is recorded as start or end terminal. 
Note: Terminals can be associated with more than one barrier asset (i.e. in-between terminals)</t>
  </si>
  <si>
    <t>lane_location</t>
  </si>
  <si>
    <t>barrier_type</t>
  </si>
  <si>
    <t>barrier_rail_material</t>
  </si>
  <si>
    <t>barrier_post_material</t>
  </si>
  <si>
    <t>railing_style</t>
  </si>
  <si>
    <t>railing_make</t>
  </si>
  <si>
    <t>post_att_to_multi</t>
  </si>
  <si>
    <t>post_spacing</t>
  </si>
  <si>
    <t>barrier_height</t>
  </si>
  <si>
    <t>ground_fix_method</t>
  </si>
  <si>
    <t>motorcyc_attach</t>
  </si>
  <si>
    <t>motorcyc_atta</t>
  </si>
  <si>
    <t>terminal_one</t>
  </si>
  <si>
    <t>terminal_two</t>
  </si>
  <si>
    <t>Post Attached To Multiple Barriers?</t>
  </si>
  <si>
    <t>Post Spacing</t>
  </si>
  <si>
    <t>Placement ID</t>
  </si>
  <si>
    <t>Has Motorcycle Attachment?</t>
  </si>
  <si>
    <t>Motorcycle Attachment ID</t>
  </si>
  <si>
    <t>Terminal One ID</t>
  </si>
  <si>
    <t>Terminal Two ID</t>
  </si>
  <si>
    <t>What is the type of attachment used? The list is of system accepted for use by Waka Kotahi.</t>
  </si>
  <si>
    <r>
      <t xml:space="preserve">What is the distance covered from start to finish of a barrier? </t>
    </r>
    <r>
      <rPr>
        <b/>
        <sz val="10"/>
        <rFont val="Arial"/>
        <family val="2"/>
      </rPr>
      <t xml:space="preserve">This is calculated </t>
    </r>
    <r>
      <rPr>
        <sz val="10"/>
        <rFont val="Arial"/>
        <family val="2"/>
      </rPr>
      <t>using Start/End.
(m)</t>
    </r>
  </si>
  <si>
    <t>Is the terminal truly at the start or end of the barrier. Select NO if this is an in-between terminal where two barriers connect.</t>
  </si>
  <si>
    <t>Does the terminal face oncoming traffic?
Required if the terminal is truly at the start of end of a barrier rather than in-between/connecting barriers.</t>
  </si>
  <si>
    <t>What is the type of barrier terminal? 
Examples: MashFlex, Curved RSB-2 Guardrail, None (choose when there is no physical End Terminal hardware attached).</t>
  </si>
  <si>
    <t>Does the terminal have reflectors attached?</t>
  </si>
  <si>
    <t>Is the terminal connected to a named asset that is NOT a barrier? e.g. crash cushion.
If YES, once saved, you will need to search for and link to the existing asset via the asset hierarchy panel.</t>
  </si>
  <si>
    <t>Asset ID of the asset this Terminal is connected to.</t>
  </si>
  <si>
    <t>Additional general information</t>
  </si>
  <si>
    <t>design_life</t>
  </si>
  <si>
    <t>true_terminal</t>
  </si>
  <si>
    <t>faces_oncoming_traffic</t>
  </si>
  <si>
    <t>barrier_terminal_type</t>
  </si>
  <si>
    <t>reflectorised_disks</t>
  </si>
  <si>
    <t>attached_to_non_barrier_asset</t>
  </si>
  <si>
    <t>True Terminal?</t>
  </si>
  <si>
    <t>Faces Oncoming Traffic?</t>
  </si>
  <si>
    <t>Reflectorised Disks?</t>
  </si>
  <si>
    <t>Attached To Non-Barrier Asset?</t>
  </si>
  <si>
    <t>Other Connected Asset ID</t>
  </si>
  <si>
    <t>What is the type of Crash Cushion used? Waka Kotahi accepted systems for use</t>
  </si>
  <si>
    <t>What is the width of the Crash Cushion from one side to the other?
(m)</t>
  </si>
  <si>
    <t>What is the length of the Crash Cushion structure?
(m)</t>
  </si>
  <si>
    <t>What is the location of the Crash Cushion on the road?</t>
  </si>
  <si>
    <t>What is the ID of the replacement asset?
(completed at loading stage)</t>
  </si>
  <si>
    <t>What group does the marking belong to?</t>
  </si>
  <si>
    <t>What type of marking was added?</t>
  </si>
  <si>
    <t>What is the colour of the marking?</t>
  </si>
  <si>
    <t>Is the marking reflective or not?</t>
  </si>
  <si>
    <t xml:space="preserve">How long is the marking intended to last, e.g. before repainting. </t>
  </si>
  <si>
    <t>What type of treatment does the marking have?</t>
  </si>
  <si>
    <t>What is the marking made from?</t>
  </si>
  <si>
    <t>How many individual stripes or bars are within the marking (e.g. painted shoulder)?</t>
  </si>
  <si>
    <t>What is the length of an individual marking?
Required when 'Marking Count' &gt; 1.
(m).</t>
  </si>
  <si>
    <t>What is the length of the space between markings (flush median)?
(m).</t>
  </si>
  <si>
    <t>Does the marking have the standard message for the marking type? E.g. For BUS STOP marking type, does it say BUS STOP or something different?</t>
  </si>
  <si>
    <t>What does the non-standard marking say?</t>
  </si>
  <si>
    <t>geometry_type</t>
  </si>
  <si>
    <t>marking_group</t>
  </si>
  <si>
    <t>marking_type</t>
  </si>
  <si>
    <t>marking_colour</t>
  </si>
  <si>
    <t>reflective</t>
  </si>
  <si>
    <t>marking_durability</t>
  </si>
  <si>
    <t>marking_treatment</t>
  </si>
  <si>
    <t>marking_material</t>
  </si>
  <si>
    <t>marking_count</t>
  </si>
  <si>
    <t>individual_length</t>
  </si>
  <si>
    <t>spacing</t>
  </si>
  <si>
    <t>standard_marking_message</t>
  </si>
  <si>
    <t>non_standard_marking_message</t>
  </si>
  <si>
    <t>Is Reflective?</t>
  </si>
  <si>
    <t>Marking Count</t>
  </si>
  <si>
    <t>Individual Length</t>
  </si>
  <si>
    <t>Spacing</t>
  </si>
  <si>
    <t>Standard Marking Message</t>
  </si>
  <si>
    <t>Non-Standard Marking Message</t>
  </si>
  <si>
    <t>What type/category of retaining wall was used?</t>
  </si>
  <si>
    <t>What type/sub-category of retaining wall was used?</t>
  </si>
  <si>
    <t>Does the retaining wall have piles?</t>
  </si>
  <si>
    <t>What are the piles made from?
Required if wall has Piles</t>
  </si>
  <si>
    <t>Does the retaining wall have panels? i.e. structure between piles that retaining fill or prefacing the wall.</t>
  </si>
  <si>
    <t>What are the panels made from?
Required if wall has Panels.</t>
  </si>
  <si>
    <t xml:space="preserve">Wall achieved by introducing layers of geogrid between embankment fill layers. </t>
  </si>
  <si>
    <t>What is the total length of the retaining wall?
(m).</t>
  </si>
  <si>
    <t>What is the maximum height of the retaining wall? The wall may vary in height across its length depending on the shape of the fill it is retaining.
(m).</t>
  </si>
  <si>
    <t>What is the predominant land use above the wall?</t>
  </si>
  <si>
    <t>What is the predominant land use below the wall?</t>
  </si>
  <si>
    <t>How is the wall accessed? For example, for inspection.</t>
  </si>
  <si>
    <t>Additional general notes.</t>
  </si>
  <si>
    <t>retaining_wall_category</t>
  </si>
  <si>
    <t>retaining_wall_sub_cat</t>
  </si>
  <si>
    <t>pile</t>
  </si>
  <si>
    <t>pile_material</t>
  </si>
  <si>
    <t>panel</t>
  </si>
  <si>
    <t>panel_material</t>
  </si>
  <si>
    <t>mse_material</t>
  </si>
  <si>
    <t>maximum_height</t>
  </si>
  <si>
    <t>face_area</t>
  </si>
  <si>
    <t>anchored</t>
  </si>
  <si>
    <t>Retaining Wall Type Sub Category</t>
  </si>
  <si>
    <t>Is Pile?</t>
  </si>
  <si>
    <t>Is Panel?</t>
  </si>
  <si>
    <t>Mechanically Stabilised Earth (MSE) Material</t>
  </si>
  <si>
    <t>Maximum Height</t>
  </si>
  <si>
    <t>Face Area</t>
  </si>
  <si>
    <t>Is Anchored?</t>
  </si>
  <si>
    <t>Land Use Above Wall</t>
  </si>
  <si>
    <t>Land Use Below Wall</t>
  </si>
  <si>
    <t>material</t>
  </si>
  <si>
    <t>coating_system</t>
  </si>
  <si>
    <t>primary_function</t>
  </si>
  <si>
    <t>traffic_signal_pole_number</t>
  </si>
  <si>
    <t>requires_structural_inspection</t>
  </si>
  <si>
    <t>ground_height</t>
  </si>
  <si>
    <t>use_height</t>
  </si>
  <si>
    <t>foundation_type</t>
  </si>
  <si>
    <t>base_connection_type</t>
  </si>
  <si>
    <t>Primary Function</t>
  </si>
  <si>
    <t>Traffic Signal Pole Number</t>
  </si>
  <si>
    <t>Requires Structural Inspection?</t>
  </si>
  <si>
    <t>Ground Height</t>
  </si>
  <si>
    <t>Use Height</t>
  </si>
  <si>
    <t>Pipe</t>
  </si>
  <si>
    <t>LIGHT MAKE</t>
  </si>
  <si>
    <t>LIGHT MODEL</t>
  </si>
  <si>
    <t>LAMP MAKE</t>
  </si>
  <si>
    <t>LAMP MODEL</t>
  </si>
  <si>
    <t>MARKING TYPE</t>
  </si>
  <si>
    <t>Light Make</t>
  </si>
  <si>
    <t>Already Exists</t>
  </si>
  <si>
    <t>Light Model</t>
  </si>
  <si>
    <t>Lamp Make</t>
  </si>
  <si>
    <t>Lamp Model</t>
  </si>
  <si>
    <t>Marking Type Description</t>
  </si>
  <si>
    <t>AEC</t>
  </si>
  <si>
    <t>A2</t>
  </si>
  <si>
    <t>A2 LED</t>
  </si>
  <si>
    <t>NHT660 HPS SONT/T</t>
  </si>
  <si>
    <t>M01</t>
  </si>
  <si>
    <t>Centreline 100mm - Continuous</t>
  </si>
  <si>
    <t>BOL</t>
  </si>
  <si>
    <t>Bollard</t>
  </si>
  <si>
    <t>IT17</t>
  </si>
  <si>
    <t>ITALO 1 - 7SS</t>
  </si>
  <si>
    <t>BETA</t>
  </si>
  <si>
    <t>Betacom</t>
  </si>
  <si>
    <t>NHT960 HPS SONT/T</t>
  </si>
  <si>
    <t>M01A</t>
  </si>
  <si>
    <t>Centreline 150mm - Continuous</t>
  </si>
  <si>
    <t>CH</t>
  </si>
  <si>
    <t>Custom Himast</t>
  </si>
  <si>
    <t>IT1C</t>
  </si>
  <si>
    <t>ITALO 1-Peds Cross</t>
  </si>
  <si>
    <t>CREE</t>
  </si>
  <si>
    <t>Cree</t>
  </si>
  <si>
    <t>HPS</t>
  </si>
  <si>
    <t>150S</t>
  </si>
  <si>
    <t>150w High Pressure Sodium</t>
  </si>
  <si>
    <t>M01B</t>
  </si>
  <si>
    <t>Centreline 200mm - Continuous</t>
  </si>
  <si>
    <t>COR</t>
  </si>
  <si>
    <t>Corysal</t>
  </si>
  <si>
    <t>IT1S</t>
  </si>
  <si>
    <t>ITALO 1 - STA 1</t>
  </si>
  <si>
    <t>DLED</t>
  </si>
  <si>
    <t>DLEDS</t>
  </si>
  <si>
    <t>250S</t>
  </si>
  <si>
    <t>250w High Pressure Sodium</t>
  </si>
  <si>
    <t>M02</t>
  </si>
  <si>
    <t>IT1V</t>
  </si>
  <si>
    <t>ITALO 1- Veh</t>
  </si>
  <si>
    <t>DWW</t>
  </si>
  <si>
    <t>DW Windsor</t>
  </si>
  <si>
    <t>400S</t>
  </si>
  <si>
    <t>400w High Pressure Sodium</t>
  </si>
  <si>
    <t>M02A</t>
  </si>
  <si>
    <t>IT2C</t>
  </si>
  <si>
    <t>ITALO 2-Peds Cross</t>
  </si>
  <si>
    <t>ETI</t>
  </si>
  <si>
    <t>ETI Solid State Lighting (Zuhai)</t>
  </si>
  <si>
    <t>660S</t>
  </si>
  <si>
    <t>660w High Pressure Sodium</t>
  </si>
  <si>
    <t>M02B</t>
  </si>
  <si>
    <t>IT2V</t>
  </si>
  <si>
    <t>ITALO 2-Veh</t>
  </si>
  <si>
    <t>Phillips</t>
  </si>
  <si>
    <t>100 HPS SON/T</t>
  </si>
  <si>
    <t>PH</t>
  </si>
  <si>
    <t>M03</t>
  </si>
  <si>
    <t>No Overtaking 100mm - Continuous</t>
  </si>
  <si>
    <t>ETI Solid State Lighting (Zuha</t>
  </si>
  <si>
    <t>IT3V</t>
  </si>
  <si>
    <t>ITALO 3</t>
  </si>
  <si>
    <t>FELI</t>
  </si>
  <si>
    <t>Felicity Smart Infrastructure</t>
  </si>
  <si>
    <t>150 HPS SON/T</t>
  </si>
  <si>
    <t>M03A</t>
  </si>
  <si>
    <t>No Overtaking 150mm - Continuous</t>
  </si>
  <si>
    <t>GEC</t>
  </si>
  <si>
    <t>K1</t>
  </si>
  <si>
    <t>KAOS1</t>
  </si>
  <si>
    <t>250 HPS SON/T</t>
  </si>
  <si>
    <t>M04</t>
  </si>
  <si>
    <t>No Overtaking Advance 100mm (13x7)</t>
  </si>
  <si>
    <t>GERD</t>
  </si>
  <si>
    <t>Gerard</t>
  </si>
  <si>
    <t>K2</t>
  </si>
  <si>
    <t>KAOS2</t>
  </si>
  <si>
    <t>400 HPS SON/T</t>
  </si>
  <si>
    <t>M04A</t>
  </si>
  <si>
    <t>No Overtaking Advance 150mm</t>
  </si>
  <si>
    <t>GO</t>
  </si>
  <si>
    <t>Gough (Betacom)</t>
  </si>
  <si>
    <t>LO45</t>
  </si>
  <si>
    <t>LED-in (OC) 4.5</t>
  </si>
  <si>
    <t>GOUGH</t>
  </si>
  <si>
    <t>600 HPS SON/T</t>
  </si>
  <si>
    <t>M05</t>
  </si>
  <si>
    <t>RPM Non-Reflective</t>
  </si>
  <si>
    <t>GT</t>
  </si>
  <si>
    <t>Gentana</t>
  </si>
  <si>
    <t>LO47</t>
  </si>
  <si>
    <t>LED-in (OC) 4.7</t>
  </si>
  <si>
    <t>HOLO</t>
  </si>
  <si>
    <t>Holophane</t>
  </si>
  <si>
    <t>70 HPS SON/T</t>
  </si>
  <si>
    <t>M05A</t>
  </si>
  <si>
    <t>RPM Solar</t>
  </si>
  <si>
    <t>IGUZ</t>
  </si>
  <si>
    <t>iGuzzini</t>
  </si>
  <si>
    <t>LS45</t>
  </si>
  <si>
    <t>LED-in (ST) 4.5</t>
  </si>
  <si>
    <t>Ruud</t>
  </si>
  <si>
    <t>RUUD</t>
  </si>
  <si>
    <t>M05B</t>
  </si>
  <si>
    <t>RPM Inductive</t>
  </si>
  <si>
    <t>KAOS</t>
  </si>
  <si>
    <t>Kaos</t>
  </si>
  <si>
    <t>LS47</t>
  </si>
  <si>
    <t>LED-in (ST) 4.7</t>
  </si>
  <si>
    <t>Sylvania</t>
  </si>
  <si>
    <t>SYL</t>
  </si>
  <si>
    <t>M06</t>
  </si>
  <si>
    <t>RRPM Yellow Mono-directional</t>
  </si>
  <si>
    <t>KIM</t>
  </si>
  <si>
    <t>KIM Lighting</t>
  </si>
  <si>
    <t>TON1</t>
  </si>
  <si>
    <t>I-Tron 1</t>
  </si>
  <si>
    <t>M07</t>
  </si>
  <si>
    <t>RRPM White Mono-directional</t>
  </si>
  <si>
    <t>KL</t>
  </si>
  <si>
    <t>Kendelier Lighting</t>
  </si>
  <si>
    <t>TON6</t>
  </si>
  <si>
    <t>I-Tron Zero OC6</t>
  </si>
  <si>
    <t>KTL</t>
  </si>
  <si>
    <t>250C</t>
  </si>
  <si>
    <t>250w HPS Coated</t>
  </si>
  <si>
    <t>M08</t>
  </si>
  <si>
    <t>RRPM White Bi-directional</t>
  </si>
  <si>
    <t>TON8</t>
  </si>
  <si>
    <t>I-Tron Zero OC8</t>
  </si>
  <si>
    <t>Advanced Lighting</t>
  </si>
  <si>
    <t>M09</t>
  </si>
  <si>
    <t>RRPM White/Yellow Bi-directional</t>
  </si>
  <si>
    <t>LRL</t>
  </si>
  <si>
    <t>LED Roadway Lighting</t>
  </si>
  <si>
    <t>TZFL</t>
  </si>
  <si>
    <t>TZero FLU-S-IN</t>
  </si>
  <si>
    <t>LIGM</t>
  </si>
  <si>
    <t>Ligman</t>
  </si>
  <si>
    <t>400C</t>
  </si>
  <si>
    <t>400 HPS Coated</t>
  </si>
  <si>
    <t>M10</t>
  </si>
  <si>
    <t>RRPM Yellow Bi-directional</t>
  </si>
  <si>
    <t>OTEK</t>
  </si>
  <si>
    <t>OrangeTek</t>
  </si>
  <si>
    <t>TZHI</t>
  </si>
  <si>
    <t>TZero HID-S-IN</t>
  </si>
  <si>
    <t>LED Roadway</t>
  </si>
  <si>
    <t>600 HPS Coated</t>
  </si>
  <si>
    <t>M11</t>
  </si>
  <si>
    <t>RRPM Red Edge Line Mono-directional</t>
  </si>
  <si>
    <t>PANH</t>
  </si>
  <si>
    <t>Panhost Ltd</t>
  </si>
  <si>
    <t>NERI</t>
  </si>
  <si>
    <t>Neri S.P.A.</t>
  </si>
  <si>
    <t>UNK</t>
  </si>
  <si>
    <t>M12</t>
  </si>
  <si>
    <t>Lane 100mm (3x7)</t>
  </si>
  <si>
    <t>PHIL</t>
  </si>
  <si>
    <t>Philips</t>
  </si>
  <si>
    <t>LED1</t>
  </si>
  <si>
    <t>LEDway XIL10</t>
  </si>
  <si>
    <t>NVC</t>
  </si>
  <si>
    <t>NVC Lighting New Zealand Ltd</t>
  </si>
  <si>
    <t>80M</t>
  </si>
  <si>
    <t>80w Mercury Vapour</t>
  </si>
  <si>
    <t>M12A</t>
  </si>
  <si>
    <t>Lane Line 100mm 1m x 1m</t>
  </si>
  <si>
    <t>PHOS</t>
  </si>
  <si>
    <t>CU Phosco Lighting</t>
  </si>
  <si>
    <t>LED2</t>
  </si>
  <si>
    <t>LEDway XIL02</t>
  </si>
  <si>
    <t>OSRA</t>
  </si>
  <si>
    <t>OSRAM</t>
  </si>
  <si>
    <t>70S</t>
  </si>
  <si>
    <t>70w High Pressure Sodium</t>
  </si>
  <si>
    <t>M12B</t>
  </si>
  <si>
    <t>Ramp Gore Area</t>
  </si>
  <si>
    <t>Added to RAMM</t>
  </si>
  <si>
    <t>RD</t>
  </si>
  <si>
    <t>LED4</t>
  </si>
  <si>
    <t>LEDway XIL04</t>
  </si>
  <si>
    <t>OSRM</t>
  </si>
  <si>
    <t>OSRAM1</t>
  </si>
  <si>
    <t>M13</t>
  </si>
  <si>
    <t>Edge 150mm - Continuous</t>
  </si>
  <si>
    <t>SCH</t>
  </si>
  <si>
    <t>Schreder</t>
  </si>
  <si>
    <t>LED7</t>
  </si>
  <si>
    <t>LEDway XIL07</t>
  </si>
  <si>
    <t>100S</t>
  </si>
  <si>
    <t>100w High Pressure Sodium</t>
  </si>
  <si>
    <t>M14</t>
  </si>
  <si>
    <t>Edge 75mm - Continuous</t>
  </si>
  <si>
    <t>SYLV</t>
  </si>
  <si>
    <t>LEDD</t>
  </si>
  <si>
    <t>LEDway XSL0204D-4D</t>
  </si>
  <si>
    <t>M15</t>
  </si>
  <si>
    <t>Edge 100mm - Continuous</t>
  </si>
  <si>
    <t>TEHN</t>
  </si>
  <si>
    <t>Le Tehnika</t>
  </si>
  <si>
    <t>RND</t>
  </si>
  <si>
    <t>EDGE Round</t>
  </si>
  <si>
    <t>M15A</t>
  </si>
  <si>
    <t>Edge 200mm - Continuous</t>
  </si>
  <si>
    <t>THN</t>
  </si>
  <si>
    <t>Thorn</t>
  </si>
  <si>
    <t>SQR</t>
  </si>
  <si>
    <t>EDGE Square</t>
  </si>
  <si>
    <t>M16</t>
  </si>
  <si>
    <t>Painted Shoulder</t>
  </si>
  <si>
    <t>XSP1</t>
  </si>
  <si>
    <t>(P1) XSP1 T2 Med 52</t>
  </si>
  <si>
    <t>160M</t>
  </si>
  <si>
    <t>160w Mercury Vapour S/Ballast</t>
  </si>
  <si>
    <t>M17</t>
  </si>
  <si>
    <t>Painted Island</t>
  </si>
  <si>
    <t>VC</t>
  </si>
  <si>
    <t>XSP2</t>
  </si>
  <si>
    <t>(P2) XSP2 T2 Med 102</t>
  </si>
  <si>
    <t>250M</t>
  </si>
  <si>
    <t>250w Metal Halide</t>
  </si>
  <si>
    <t>M18</t>
  </si>
  <si>
    <t>Island (Prewarning)</t>
  </si>
  <si>
    <t>VIZU</t>
  </si>
  <si>
    <t>Vizulo</t>
  </si>
  <si>
    <t>XSP3</t>
  </si>
  <si>
    <t>XSP1 3M</t>
  </si>
  <si>
    <t>230S</t>
  </si>
  <si>
    <t>2x30W sodium vapour</t>
  </si>
  <si>
    <t>M19</t>
  </si>
  <si>
    <t>Right Turning Bay</t>
  </si>
  <si>
    <t>WE</t>
  </si>
  <si>
    <t>WE-EF</t>
  </si>
  <si>
    <t>STRA</t>
  </si>
  <si>
    <t>Stratos N 6M</t>
  </si>
  <si>
    <t>SIGN</t>
  </si>
  <si>
    <t>Signify</t>
  </si>
  <si>
    <t>255S</t>
  </si>
  <si>
    <t>2x55W sodium vapour</t>
  </si>
  <si>
    <t>M20</t>
  </si>
  <si>
    <t>ZGSM</t>
  </si>
  <si>
    <t>Hangzhou Technology Co. Ltd</t>
  </si>
  <si>
    <t>SRND</t>
  </si>
  <si>
    <t>The Strand</t>
  </si>
  <si>
    <t>SIM</t>
  </si>
  <si>
    <t>Simon Electric Co Ltd</t>
  </si>
  <si>
    <t>135L</t>
  </si>
  <si>
    <t>135w Low Pressure Sodium</t>
  </si>
  <si>
    <t>M21</t>
  </si>
  <si>
    <t>Pedestrian Crossing - Diamond</t>
  </si>
  <si>
    <t>TASP</t>
  </si>
  <si>
    <t>Tasman- Peds</t>
  </si>
  <si>
    <t>80S</t>
  </si>
  <si>
    <t>80w High Pressure Sodium</t>
  </si>
  <si>
    <t>M21A</t>
  </si>
  <si>
    <t>Pedestrian Symbol</t>
  </si>
  <si>
    <t>TASV</t>
  </si>
  <si>
    <t>Tasman- Veh</t>
  </si>
  <si>
    <t>150H</t>
  </si>
  <si>
    <t>150W sodium hp</t>
  </si>
  <si>
    <t>M22</t>
  </si>
  <si>
    <t>Signalised Mid-Block Crosswalk</t>
  </si>
  <si>
    <t>FLDL</t>
  </si>
  <si>
    <t>Floodlight</t>
  </si>
  <si>
    <t>150T</t>
  </si>
  <si>
    <t>150W son-t</t>
  </si>
  <si>
    <t>M23</t>
  </si>
  <si>
    <t>Signalised Intersection Crosswalk</t>
  </si>
  <si>
    <t>HM</t>
  </si>
  <si>
    <t>Himast</t>
  </si>
  <si>
    <t>TH</t>
  </si>
  <si>
    <t>THORN</t>
  </si>
  <si>
    <t>940w High Pressure Sodium</t>
  </si>
  <si>
    <t>M24</t>
  </si>
  <si>
    <t>Railway Crossing</t>
  </si>
  <si>
    <t>OM</t>
  </si>
  <si>
    <t>Optimum</t>
  </si>
  <si>
    <t>TWIN</t>
  </si>
  <si>
    <t>Twinarc</t>
  </si>
  <si>
    <t>T150</t>
  </si>
  <si>
    <t>150w Twinarc</t>
  </si>
  <si>
    <t>M25</t>
  </si>
  <si>
    <t>Emerg exit sig sh white</t>
  </si>
  <si>
    <t>Optispan</t>
  </si>
  <si>
    <t>LED A2 LED</t>
  </si>
  <si>
    <t>M26</t>
  </si>
  <si>
    <t>Cross Roads</t>
  </si>
  <si>
    <t>OPTA</t>
  </si>
  <si>
    <t>Optima (intermediate road)</t>
  </si>
  <si>
    <t>T400</t>
  </si>
  <si>
    <t>400w Twinarc</t>
  </si>
  <si>
    <t>M27</t>
  </si>
  <si>
    <t>Passing Lane Taper</t>
  </si>
  <si>
    <t>OPTM</t>
  </si>
  <si>
    <t>Optimum (minor road)</t>
  </si>
  <si>
    <t>VULK</t>
  </si>
  <si>
    <t>Vulkan</t>
  </si>
  <si>
    <t>250H</t>
  </si>
  <si>
    <t>M28</t>
  </si>
  <si>
    <t>Slow</t>
  </si>
  <si>
    <t>OPTS</t>
  </si>
  <si>
    <t>Optispan (main road)</t>
  </si>
  <si>
    <t>65I</t>
  </si>
  <si>
    <t>65w Incandescent</t>
  </si>
  <si>
    <t>M29</t>
  </si>
  <si>
    <t>One Lane Bridge</t>
  </si>
  <si>
    <t>SAS1</t>
  </si>
  <si>
    <t>SastaLED - Size 1 SL99234 (Small)</t>
  </si>
  <si>
    <t>WINU</t>
  </si>
  <si>
    <t>Windsor Urban</t>
  </si>
  <si>
    <t>I60</t>
  </si>
  <si>
    <t>Incandescent 60W</t>
  </si>
  <si>
    <t>M30</t>
  </si>
  <si>
    <t>Stop</t>
  </si>
  <si>
    <t>SAS2</t>
  </si>
  <si>
    <t>SastaLED - Size 2 SL99234 (Large)</t>
  </si>
  <si>
    <t>I75</t>
  </si>
  <si>
    <t>Incandescent 75W</t>
  </si>
  <si>
    <t>M31</t>
  </si>
  <si>
    <t>TMC1</t>
  </si>
  <si>
    <t>StreetLED Aero TMC1 (aeroscreen only)</t>
  </si>
  <si>
    <t>COM1</t>
  </si>
  <si>
    <t>LED COMPASS 1</t>
  </si>
  <si>
    <t>M32</t>
  </si>
  <si>
    <t>No Left Turn</t>
  </si>
  <si>
    <t>TMC2</t>
  </si>
  <si>
    <t>StreetLED Aero TMC2 (aeroscreen only)</t>
  </si>
  <si>
    <t>COM2</t>
  </si>
  <si>
    <t>LED COMPASS 2</t>
  </si>
  <si>
    <t>M33</t>
  </si>
  <si>
    <t>No Right Turn</t>
  </si>
  <si>
    <t>DM</t>
  </si>
  <si>
    <t>Diadem</t>
  </si>
  <si>
    <t>F58</t>
  </si>
  <si>
    <t>2 x 58w Fluoro</t>
  </si>
  <si>
    <t>M34</t>
  </si>
  <si>
    <t>One Way</t>
  </si>
  <si>
    <t>EC</t>
  </si>
  <si>
    <t>Goughlite EC</t>
  </si>
  <si>
    <t>M35</t>
  </si>
  <si>
    <t>No Entry</t>
  </si>
  <si>
    <t>ECA</t>
  </si>
  <si>
    <t>Goughlite EC (aeroscreen)</t>
  </si>
  <si>
    <t>M36</t>
  </si>
  <si>
    <t>No Turns</t>
  </si>
  <si>
    <t>G500</t>
  </si>
  <si>
    <t>Goughlite 500</t>
  </si>
  <si>
    <t>M37</t>
  </si>
  <si>
    <t>No Exit</t>
  </si>
  <si>
    <t>G520</t>
  </si>
  <si>
    <t>GL520</t>
  </si>
  <si>
    <t>ITALO 1-- Veh</t>
  </si>
  <si>
    <t>M38</t>
  </si>
  <si>
    <t>Speed Circles</t>
  </si>
  <si>
    <t>G600</t>
  </si>
  <si>
    <t>Goughlite 600</t>
  </si>
  <si>
    <t>M3850</t>
  </si>
  <si>
    <t>Speed Circle 50km/h</t>
  </si>
  <si>
    <t>G630</t>
  </si>
  <si>
    <t>Goughlite 630</t>
  </si>
  <si>
    <t>M3870</t>
  </si>
  <si>
    <t>Speed Circle 70km/h</t>
  </si>
  <si>
    <t>G700</t>
  </si>
  <si>
    <t>Goughlite 700</t>
  </si>
  <si>
    <t>IT3</t>
  </si>
  <si>
    <t>M3880</t>
  </si>
  <si>
    <t>Speed Circle 80 km/h</t>
  </si>
  <si>
    <t>GL5</t>
  </si>
  <si>
    <t>GL500</t>
  </si>
  <si>
    <t>M40</t>
  </si>
  <si>
    <t>Straight Arrow</t>
  </si>
  <si>
    <t>GL6</t>
  </si>
  <si>
    <t>GL600</t>
  </si>
  <si>
    <t>M41</t>
  </si>
  <si>
    <t>Right Turn Arrow</t>
  </si>
  <si>
    <t>GL7</t>
  </si>
  <si>
    <t>GL700</t>
  </si>
  <si>
    <t>M42</t>
  </si>
  <si>
    <t>Left Turn Arrow</t>
  </si>
  <si>
    <t>GLEC</t>
  </si>
  <si>
    <t>M43</t>
  </si>
  <si>
    <t>Combination Arrows</t>
  </si>
  <si>
    <t>HER</t>
  </si>
  <si>
    <t>Heron (twin fluorescent)</t>
  </si>
  <si>
    <t>MO2P</t>
  </si>
  <si>
    <t>MOD 2.0 PRO</t>
  </si>
  <si>
    <t>M44</t>
  </si>
  <si>
    <t>Turn Left</t>
  </si>
  <si>
    <t>K100</t>
  </si>
  <si>
    <t>Kowhai (90W SOX Lamp)</t>
  </si>
  <si>
    <t>MO2U</t>
  </si>
  <si>
    <t>MOD 2.0 URBAN</t>
  </si>
  <si>
    <t>M45</t>
  </si>
  <si>
    <t>Turn Right</t>
  </si>
  <si>
    <t>K200</t>
  </si>
  <si>
    <t>Kowhai (135W SOX Lamp)</t>
  </si>
  <si>
    <t>TON0</t>
  </si>
  <si>
    <t>LED I-Tron 1 OC6</t>
  </si>
  <si>
    <t>M46</t>
  </si>
  <si>
    <t>Keep Clear</t>
  </si>
  <si>
    <t>KO</t>
  </si>
  <si>
    <t>Kowai</t>
  </si>
  <si>
    <t>LED I-Tron 1 OC8</t>
  </si>
  <si>
    <t>M47</t>
  </si>
  <si>
    <t>Disabled Parking</t>
  </si>
  <si>
    <t>PGL7</t>
  </si>
  <si>
    <t>Pedestrian GL700</t>
  </si>
  <si>
    <t>LED I-Tron Zero OC6</t>
  </si>
  <si>
    <t>M48</t>
  </si>
  <si>
    <t>No Parking</t>
  </si>
  <si>
    <t>PTL</t>
  </si>
  <si>
    <t>Pole Top Light</t>
  </si>
  <si>
    <t>LED I-Tron Zero OC8</t>
  </si>
  <si>
    <t>M49</t>
  </si>
  <si>
    <t>Children</t>
  </si>
  <si>
    <t>RR</t>
  </si>
  <si>
    <t>Rama / Radiata</t>
  </si>
  <si>
    <t>M50</t>
  </si>
  <si>
    <t>Stop Ahead</t>
  </si>
  <si>
    <t>M51</t>
  </si>
  <si>
    <t>GIVE WAY AHEAD</t>
  </si>
  <si>
    <t>WOOD</t>
  </si>
  <si>
    <t>LED Woody Street</t>
  </si>
  <si>
    <t>M52</t>
  </si>
  <si>
    <t>Pedestrian Crossing Ahead</t>
  </si>
  <si>
    <t>WOWL</t>
  </si>
  <si>
    <t>Wow Large (807 x 505)</t>
  </si>
  <si>
    <t>M53</t>
  </si>
  <si>
    <t>School Patrol</t>
  </si>
  <si>
    <t>WOWM</t>
  </si>
  <si>
    <t>Wow Mini (620 x 307)</t>
  </si>
  <si>
    <t>M55</t>
  </si>
  <si>
    <t>Destination Legend</t>
  </si>
  <si>
    <t>WOWS</t>
  </si>
  <si>
    <t>Wow Small (758 x 415)</t>
  </si>
  <si>
    <t>M56</t>
  </si>
  <si>
    <t>School</t>
  </si>
  <si>
    <t>WARP</t>
  </si>
  <si>
    <t>Warp 9 LED</t>
  </si>
  <si>
    <t>LED EDGE Round</t>
  </si>
  <si>
    <t>M57</t>
  </si>
  <si>
    <t>Speed Hump</t>
  </si>
  <si>
    <t>ADEC</t>
  </si>
  <si>
    <t>Architectural / decorative</t>
  </si>
  <si>
    <t>LED EDGE Square</t>
  </si>
  <si>
    <t>M58</t>
  </si>
  <si>
    <t>Painted Speed Hump</t>
  </si>
  <si>
    <t>BB</t>
  </si>
  <si>
    <t>Belisha Beacon</t>
  </si>
  <si>
    <t>XP1H</t>
  </si>
  <si>
    <t>XSP1 HO Series D</t>
  </si>
  <si>
    <t>M59</t>
  </si>
  <si>
    <t>Intersection Continuity Lines (150mm 1 x 3)</t>
  </si>
  <si>
    <t>CPF</t>
  </si>
  <si>
    <t>Coronet Pedestrian Flood Light</t>
  </si>
  <si>
    <t>XP2C</t>
  </si>
  <si>
    <t>LED XSP2 Series C</t>
  </si>
  <si>
    <t>M59A</t>
  </si>
  <si>
    <t>Intersection Continuity Lines (200mm 1 x 3)</t>
  </si>
  <si>
    <t>SL</t>
  </si>
  <si>
    <t>Pedestrian spot light</t>
  </si>
  <si>
    <t>XP2H</t>
  </si>
  <si>
    <t>XSP2 HO Series D</t>
  </si>
  <si>
    <t>M59B</t>
  </si>
  <si>
    <t>Intersection Continuity Lines 100mm (1 x 3)</t>
  </si>
  <si>
    <t>B28F</t>
  </si>
  <si>
    <t>Shard-P B28-F</t>
  </si>
  <si>
    <t>LED XSP1 C Series</t>
  </si>
  <si>
    <t>M60</t>
  </si>
  <si>
    <t>No Stopping Line (Yellow) 100mm (1x1)</t>
  </si>
  <si>
    <t>NX12</t>
  </si>
  <si>
    <t>NXT-12S</t>
  </si>
  <si>
    <t>LED XSP2</t>
  </si>
  <si>
    <t>M61</t>
  </si>
  <si>
    <t>Loading Zone</t>
  </si>
  <si>
    <t>NX24</t>
  </si>
  <si>
    <t>NXT-24S - 4AH</t>
  </si>
  <si>
    <t>LED XSP1 3M</t>
  </si>
  <si>
    <t>M62</t>
  </si>
  <si>
    <t>Bus Stop</t>
  </si>
  <si>
    <t>NX36</t>
  </si>
  <si>
    <t>NXT-36S</t>
  </si>
  <si>
    <t>LED Stratos N 6M</t>
  </si>
  <si>
    <t>M63</t>
  </si>
  <si>
    <t>Taxi Stand</t>
  </si>
  <si>
    <t>NX48</t>
  </si>
  <si>
    <t>NXT-48M</t>
  </si>
  <si>
    <t>DWWK</t>
  </si>
  <si>
    <t>Kirium Pro 2</t>
  </si>
  <si>
    <t>M64</t>
  </si>
  <si>
    <t>Other Zone</t>
  </si>
  <si>
    <t>NX60</t>
  </si>
  <si>
    <t>NXT-60M</t>
  </si>
  <si>
    <t>KMID</t>
  </si>
  <si>
    <t>Kirium Midi</t>
  </si>
  <si>
    <t>M65</t>
  </si>
  <si>
    <t>Park Limit Lines (Parallel)</t>
  </si>
  <si>
    <t>NX72</t>
  </si>
  <si>
    <t>NXT-72M</t>
  </si>
  <si>
    <t>LED Tasman- Peds</t>
  </si>
  <si>
    <t>M66</t>
  </si>
  <si>
    <t>Park Meter Bays</t>
  </si>
  <si>
    <t>ST24</t>
  </si>
  <si>
    <t>Satellite SAT-24S</t>
  </si>
  <si>
    <t>LED Tasman- Veh</t>
  </si>
  <si>
    <t>M67</t>
  </si>
  <si>
    <t>Park Angle Bays</t>
  </si>
  <si>
    <t>ST48</t>
  </si>
  <si>
    <t>Satellite SAT-48S</t>
  </si>
  <si>
    <t>GYRO</t>
  </si>
  <si>
    <t>LED GYRO</t>
  </si>
  <si>
    <t>M70</t>
  </si>
  <si>
    <t>Fire Hydrant</t>
  </si>
  <si>
    <t>ST72</t>
  </si>
  <si>
    <t>Satellite SAT-72M</t>
  </si>
  <si>
    <t>RAZM</t>
  </si>
  <si>
    <t>RAZO-M</t>
  </si>
  <si>
    <t>M71</t>
  </si>
  <si>
    <t>Caution</t>
  </si>
  <si>
    <t>ST96</t>
  </si>
  <si>
    <t>Satellite SAT-96M</t>
  </si>
  <si>
    <t>RAZS</t>
  </si>
  <si>
    <t>RAZO-S</t>
  </si>
  <si>
    <t>M72</t>
  </si>
  <si>
    <t>ARIA</t>
  </si>
  <si>
    <t>Arialed</t>
  </si>
  <si>
    <t>Belisha Beacon 100W</t>
  </si>
  <si>
    <t>M73</t>
  </si>
  <si>
    <t>Cycle Symbol</t>
  </si>
  <si>
    <t>MX1</t>
  </si>
  <si>
    <t>Terraled Mini MX1</t>
  </si>
  <si>
    <t>FC11</t>
  </si>
  <si>
    <t>Fluorescent compact PL11W</t>
  </si>
  <si>
    <t>M74</t>
  </si>
  <si>
    <t>Flush Median</t>
  </si>
  <si>
    <t>NG1C</t>
  </si>
  <si>
    <t>Ignis 1-Peds Cross</t>
  </si>
  <si>
    <t>FT20</t>
  </si>
  <si>
    <t>Fluorescent 2 x 20W</t>
  </si>
  <si>
    <t>M75</t>
  </si>
  <si>
    <t>NG1V</t>
  </si>
  <si>
    <t>Ignis 1 -Veh</t>
  </si>
  <si>
    <t>FT30</t>
  </si>
  <si>
    <t>Fluorescent 2 x 30W</t>
  </si>
  <si>
    <t>M76</t>
  </si>
  <si>
    <t>Bus Lane Ends</t>
  </si>
  <si>
    <t>NG2V</t>
  </si>
  <si>
    <t>Ignis 2</t>
  </si>
  <si>
    <t>H400</t>
  </si>
  <si>
    <t>Halogen 400W</t>
  </si>
  <si>
    <t>M77</t>
  </si>
  <si>
    <t>Traffic Signal Limit Lines</t>
  </si>
  <si>
    <t>PX1</t>
  </si>
  <si>
    <t>Terraled Mini PX1</t>
  </si>
  <si>
    <t>H50</t>
  </si>
  <si>
    <t>Halogen 50W</t>
  </si>
  <si>
    <t>M78</t>
  </si>
  <si>
    <t>Give Way Limit Lines</t>
  </si>
  <si>
    <t>TRN1</t>
  </si>
  <si>
    <t>TransLEDer- Peds</t>
  </si>
  <si>
    <t>H500</t>
  </si>
  <si>
    <t>Halogen 500W</t>
  </si>
  <si>
    <t>M79</t>
  </si>
  <si>
    <t>Stop Limit Lines</t>
  </si>
  <si>
    <t>TRN2</t>
  </si>
  <si>
    <t>TransLEDer-Veh</t>
  </si>
  <si>
    <t>I100</t>
  </si>
  <si>
    <t>Incandescent 100W</t>
  </si>
  <si>
    <t>M80</t>
  </si>
  <si>
    <t>Convex Mirror</t>
  </si>
  <si>
    <t>FLOO</t>
  </si>
  <si>
    <t>Floodlight (at weighstations)</t>
  </si>
  <si>
    <t>I150</t>
  </si>
  <si>
    <t>Incandescent 150W</t>
  </si>
  <si>
    <t>M81</t>
  </si>
  <si>
    <t>Give Way Triangle Symbol</t>
  </si>
  <si>
    <t>GPLM</t>
  </si>
  <si>
    <t>Roadstar GPLM</t>
  </si>
  <si>
    <t>M82</t>
  </si>
  <si>
    <t>T2 Lanes</t>
  </si>
  <si>
    <t>GPLS</t>
  </si>
  <si>
    <t>Roadstar GPLS</t>
  </si>
  <si>
    <t>M83</t>
  </si>
  <si>
    <t>STEL</t>
  </si>
  <si>
    <t>Stela+ (gen2)</t>
  </si>
  <si>
    <t>M125</t>
  </si>
  <si>
    <t>Mercury vapour 125W</t>
  </si>
  <si>
    <t>M84</t>
  </si>
  <si>
    <t>Centreline 100mm Continuous - Profiled</t>
  </si>
  <si>
    <t>TANG</t>
  </si>
  <si>
    <t>Tango</t>
  </si>
  <si>
    <t>M250</t>
  </si>
  <si>
    <t>Mercury vapour 250W</t>
  </si>
  <si>
    <t>M84A</t>
  </si>
  <si>
    <t>Centreline 150mm Continuous - Profiled</t>
  </si>
  <si>
    <t>C862</t>
  </si>
  <si>
    <t>P862 (32 LED)</t>
  </si>
  <si>
    <t>M400</t>
  </si>
  <si>
    <t>Mercury vapour 400W</t>
  </si>
  <si>
    <t>M84B</t>
  </si>
  <si>
    <t>Centreline 200mm Continuous - Profiled</t>
  </si>
  <si>
    <t>C863</t>
  </si>
  <si>
    <t>P863 (32 LED)</t>
  </si>
  <si>
    <t>Mercury vapour 50W</t>
  </si>
  <si>
    <t>M85</t>
  </si>
  <si>
    <t>Centreline 100mm (3x7) - Profiled</t>
  </si>
  <si>
    <t>P860</t>
  </si>
  <si>
    <t>Mercury vapour 80W</t>
  </si>
  <si>
    <t>M85A</t>
  </si>
  <si>
    <t>Centreline 150mm (3x7) - Profiled</t>
  </si>
  <si>
    <t>P861</t>
  </si>
  <si>
    <t>S100</t>
  </si>
  <si>
    <t>Sodium vapour SON 100W</t>
  </si>
  <si>
    <t>M85B</t>
  </si>
  <si>
    <t>Centreline 200mm (3x7) - Profiled</t>
  </si>
  <si>
    <t>P863</t>
  </si>
  <si>
    <t>P863 (16 LED)</t>
  </si>
  <si>
    <t>S10T</t>
  </si>
  <si>
    <t>Sodium vapour SON 100W,tubular</t>
  </si>
  <si>
    <t>M86</t>
  </si>
  <si>
    <t>Edge 100mm Continuous - Profiled</t>
  </si>
  <si>
    <t>V862</t>
  </si>
  <si>
    <t>P862 (32/64 LED)</t>
  </si>
  <si>
    <t>S150</t>
  </si>
  <si>
    <t>Sodium vapour SON 150W</t>
  </si>
  <si>
    <t>M87</t>
  </si>
  <si>
    <t>Edge 150mm Continuous - Profiled</t>
  </si>
  <si>
    <t>V863</t>
  </si>
  <si>
    <t>P863 (16/32 LED)</t>
  </si>
  <si>
    <t>S15T</t>
  </si>
  <si>
    <t>Sodium vapour SON 150W,tubular</t>
  </si>
  <si>
    <t>M87A</t>
  </si>
  <si>
    <t>Edge 200mm Continuous - Profiled</t>
  </si>
  <si>
    <t>S250</t>
  </si>
  <si>
    <t>Sodium vapour SON 250W</t>
  </si>
  <si>
    <t>M88</t>
  </si>
  <si>
    <t>No Overtaking 100mm Continuous - Profiled</t>
  </si>
  <si>
    <t>FLOA</t>
  </si>
  <si>
    <t>Floodlight e.g. like at ICB</t>
  </si>
  <si>
    <t>S25T</t>
  </si>
  <si>
    <t>Sodium vapour SON 250W,tubular</t>
  </si>
  <si>
    <t>M88A</t>
  </si>
  <si>
    <t>No Overtaking 150mm Continuous - Profiled</t>
  </si>
  <si>
    <t>S400</t>
  </si>
  <si>
    <t>Sodium vapour SON 400W</t>
  </si>
  <si>
    <t>M88B</t>
  </si>
  <si>
    <t>No Overtaking 200mm Continuous - Profiled</t>
  </si>
  <si>
    <t>UB15</t>
  </si>
  <si>
    <t>WAC415 150 underbridge</t>
  </si>
  <si>
    <t>S40T</t>
  </si>
  <si>
    <t>Sodium vapour SON 400W,tubular</t>
  </si>
  <si>
    <t>M89</t>
  </si>
  <si>
    <t>No Overtaking Advance 100mm (13x7) - Profiled</t>
  </si>
  <si>
    <t>UB25</t>
  </si>
  <si>
    <t>PR525 250 underbridge</t>
  </si>
  <si>
    <t>S50</t>
  </si>
  <si>
    <t>Sodium vapour SON 50W</t>
  </si>
  <si>
    <t>M89A</t>
  </si>
  <si>
    <t>No Overtaking Advance 150mm (13x7) - Profiled</t>
  </si>
  <si>
    <t>AMB1</t>
  </si>
  <si>
    <t>Ambar 150 Curved</t>
  </si>
  <si>
    <t>S50T</t>
  </si>
  <si>
    <t>Sodium vapour SON 50W,tubular</t>
  </si>
  <si>
    <t>M90</t>
  </si>
  <si>
    <t>Painted Island 100mm Continuous - Profiled</t>
  </si>
  <si>
    <t>AMB2</t>
  </si>
  <si>
    <t>Ambar 250 Curved</t>
  </si>
  <si>
    <t>S70</t>
  </si>
  <si>
    <t>Sodium vapour SON 70W</t>
  </si>
  <si>
    <t>AMB3</t>
  </si>
  <si>
    <t>Ambar 70w Curved</t>
  </si>
  <si>
    <t>S70E</t>
  </si>
  <si>
    <t>Sodium vapour SON 70W - E</t>
  </si>
  <si>
    <t>AMB4</t>
  </si>
  <si>
    <t>Ambar 400 Curved</t>
  </si>
  <si>
    <t>S70I</t>
  </si>
  <si>
    <t>Sodium vapour SON 70W - I</t>
  </si>
  <si>
    <t>PNO1</t>
  </si>
  <si>
    <t>LED PIANO 1</t>
  </si>
  <si>
    <t>S70T</t>
  </si>
  <si>
    <t>Sodium vapour SON 70W,tubular</t>
  </si>
  <si>
    <t>PNO2</t>
  </si>
  <si>
    <t>LED PIANO 2</t>
  </si>
  <si>
    <t>Unknown (TBA by m. contractor)</t>
  </si>
  <si>
    <t>TCO1</t>
  </si>
  <si>
    <t>TECEO 1</t>
  </si>
  <si>
    <t>X135</t>
  </si>
  <si>
    <t>Sodium vapour SOX 135W</t>
  </si>
  <si>
    <t>TCO2</t>
  </si>
  <si>
    <t>TECEO 2</t>
  </si>
  <si>
    <t>X90</t>
  </si>
  <si>
    <t>Sodium vapour SOX 90W</t>
  </si>
  <si>
    <t>B2222</t>
  </si>
  <si>
    <t>SastaLED Size 1 (Small)</t>
  </si>
  <si>
    <t>B2224</t>
  </si>
  <si>
    <t>SastaLED Size 2 (Large)</t>
  </si>
  <si>
    <t>B2229</t>
  </si>
  <si>
    <t>B3000</t>
  </si>
  <si>
    <t>B0</t>
  </si>
  <si>
    <t>B7</t>
  </si>
  <si>
    <t>B2227</t>
  </si>
  <si>
    <t>BFL</t>
  </si>
  <si>
    <t>Briteline Floodlight</t>
  </si>
  <si>
    <t>LED - GL520</t>
  </si>
  <si>
    <t>MU</t>
  </si>
  <si>
    <t>Maxi urban</t>
  </si>
  <si>
    <t>R47</t>
  </si>
  <si>
    <t>Cobra</t>
  </si>
  <si>
    <t>Roadster</t>
  </si>
  <si>
    <t>RDF</t>
  </si>
  <si>
    <t>Roadster Forward Throw</t>
  </si>
  <si>
    <t>STL</t>
  </si>
  <si>
    <t>StreetLED</t>
  </si>
  <si>
    <t>UR</t>
  </si>
  <si>
    <t>Urban</t>
  </si>
  <si>
    <t>LX12</t>
  </si>
  <si>
    <t>Luxtella S12XPL-20AT</t>
  </si>
  <si>
    <t>B79</t>
  </si>
  <si>
    <t>Beta 79</t>
  </si>
  <si>
    <t>Architect/decor.</t>
  </si>
  <si>
    <t>BL</t>
  </si>
  <si>
    <t>Bulkhead</t>
  </si>
  <si>
    <t>VC 450</t>
  </si>
  <si>
    <t>B</t>
  </si>
  <si>
    <t>MARN</t>
  </si>
  <si>
    <t>Mini Martin 12 LED</t>
  </si>
  <si>
    <t>P540</t>
  </si>
  <si>
    <t>PFL 540-SE</t>
  </si>
  <si>
    <t>V530</t>
  </si>
  <si>
    <t>WE-EF VFL530</t>
  </si>
  <si>
    <t>V540</t>
  </si>
  <si>
    <t>WE-EF VFL540</t>
  </si>
  <si>
    <t>PCRX</t>
  </si>
  <si>
    <t>CRUX PLUS [NB-SL-CRUX-P] Peds</t>
  </si>
  <si>
    <t>VCRX</t>
  </si>
  <si>
    <t>CRUX PLUS [NB-SL-CRUX-P] Veh</t>
  </si>
  <si>
    <t>T80</t>
  </si>
  <si>
    <t>Typical for 80w</t>
  </si>
  <si>
    <t>SLIN</t>
  </si>
  <si>
    <t>S-Line</t>
  </si>
  <si>
    <t>T250</t>
  </si>
  <si>
    <t>250w Twinarc</t>
  </si>
  <si>
    <t>WOW</t>
  </si>
  <si>
    <t>LED Wow</t>
  </si>
  <si>
    <t>LED Shard-P B28-F</t>
  </si>
  <si>
    <t>L20</t>
  </si>
  <si>
    <t>LED 20 W</t>
  </si>
  <si>
    <t>L30</t>
  </si>
  <si>
    <t>LED 30 W</t>
  </si>
  <si>
    <t>L40</t>
  </si>
  <si>
    <t>LED 40 W</t>
  </si>
  <si>
    <t>ATL</t>
  </si>
  <si>
    <t>Atlantic</t>
  </si>
  <si>
    <t>LED NXT-12S</t>
  </si>
  <si>
    <t>LED NXT-24S - 4AH</t>
  </si>
  <si>
    <t>LED NXT-36S</t>
  </si>
  <si>
    <t>LED NXT-48M</t>
  </si>
  <si>
    <t>LED NXT-60M</t>
  </si>
  <si>
    <t>LED NXT-72M</t>
  </si>
  <si>
    <t>NXTC</t>
  </si>
  <si>
    <t>LED NXT- C</t>
  </si>
  <si>
    <t>NXTM</t>
  </si>
  <si>
    <t>LED NXT - M</t>
  </si>
  <si>
    <t>NXTS</t>
  </si>
  <si>
    <t>LED NXT- S</t>
  </si>
  <si>
    <t>LED Satellite SAT-24S</t>
  </si>
  <si>
    <t>LED Satellite SAT-48S</t>
  </si>
  <si>
    <t>LED Satellite SAT-72M</t>
  </si>
  <si>
    <t>LED Satellite SAT-96M</t>
  </si>
  <si>
    <t>LTAN</t>
  </si>
  <si>
    <t>Light Antares MNAN1L</t>
  </si>
  <si>
    <t>ISC1</t>
  </si>
  <si>
    <t>ISCO1</t>
  </si>
  <si>
    <t>ISC2</t>
  </si>
  <si>
    <t>ISCO2</t>
  </si>
  <si>
    <t>TMAL</t>
  </si>
  <si>
    <t>Tasman - L</t>
  </si>
  <si>
    <t>TMAS</t>
  </si>
  <si>
    <t>Tasman - S</t>
  </si>
  <si>
    <t>TMLO</t>
  </si>
  <si>
    <t>Tasman - LO</t>
  </si>
  <si>
    <t>TMSO</t>
  </si>
  <si>
    <t>Tasman - SO</t>
  </si>
  <si>
    <t>30S</t>
  </si>
  <si>
    <t>30w Sodium Vapour</t>
  </si>
  <si>
    <t>35L</t>
  </si>
  <si>
    <t>35w Low Pressure Sodium</t>
  </si>
  <si>
    <t>55S</t>
  </si>
  <si>
    <t>55w Sodium Vapour</t>
  </si>
  <si>
    <t>FT58</t>
  </si>
  <si>
    <t>Fluorescent Tube</t>
  </si>
  <si>
    <t>MH17</t>
  </si>
  <si>
    <t>Metal halide 175W</t>
  </si>
  <si>
    <t>100H</t>
  </si>
  <si>
    <t>LED Arialed</t>
  </si>
  <si>
    <t>LED Terraled Mini MX1</t>
  </si>
  <si>
    <t>LED Ignis 1-Peds Cross</t>
  </si>
  <si>
    <t>LED Ignis 1 -Veh</t>
  </si>
  <si>
    <t>LED Ignis 2</t>
  </si>
  <si>
    <t>LED Terraled Mini PX1</t>
  </si>
  <si>
    <t>TMG2</t>
  </si>
  <si>
    <t>LED Terraled Mini XPG2</t>
  </si>
  <si>
    <t>TMG3</t>
  </si>
  <si>
    <t>LED Terraled Mini XPG3</t>
  </si>
  <si>
    <t>TMN</t>
  </si>
  <si>
    <t>LED Terraled Mini Nichia</t>
  </si>
  <si>
    <t>TMOS</t>
  </si>
  <si>
    <t>LED Terraled Mini Osram &amp; PMMA lens</t>
  </si>
  <si>
    <t>TRA1</t>
  </si>
  <si>
    <t>LED TransLEDer-A-1</t>
  </si>
  <si>
    <t>TRA3</t>
  </si>
  <si>
    <t>LED TransLEDer-A-3</t>
  </si>
  <si>
    <t>TRA4</t>
  </si>
  <si>
    <t>LED TransLEDer-A-4</t>
  </si>
  <si>
    <t>TRB1</t>
  </si>
  <si>
    <t>LED TransLEDer-B-1</t>
  </si>
  <si>
    <t>TRB2</t>
  </si>
  <si>
    <t>LED TransLEDer-B-2</t>
  </si>
  <si>
    <t>TRB3</t>
  </si>
  <si>
    <t>LED TransLEDer-B-3</t>
  </si>
  <si>
    <t>TRB4</t>
  </si>
  <si>
    <t>LED TransLEDer-B-4</t>
  </si>
  <si>
    <t>TRC4</t>
  </si>
  <si>
    <t>LED TransLEDer-C-4</t>
  </si>
  <si>
    <t>LED TransLEDer- Peds</t>
  </si>
  <si>
    <t>LED TransLEDer-Veh</t>
  </si>
  <si>
    <t>120S</t>
  </si>
  <si>
    <t>120w High Pressure Sodium</t>
  </si>
  <si>
    <t>600S</t>
  </si>
  <si>
    <t>600w High Pressure Sodium</t>
  </si>
  <si>
    <t>LED Roadstar GPLM</t>
  </si>
  <si>
    <t>LED Roadstar GPLS</t>
  </si>
  <si>
    <t>M100</t>
  </si>
  <si>
    <t>Mercury vapour 100W</t>
  </si>
  <si>
    <t>MB</t>
  </si>
  <si>
    <t>Mercury blended 160W</t>
  </si>
  <si>
    <t>MH10</t>
  </si>
  <si>
    <t>1000w Metal Halide</t>
  </si>
  <si>
    <t>MH15</t>
  </si>
  <si>
    <t>Metal Halide 150W</t>
  </si>
  <si>
    <t>MH25</t>
  </si>
  <si>
    <t>Metal Halide 250W</t>
  </si>
  <si>
    <t>MH40</t>
  </si>
  <si>
    <t>Metal halide 400W</t>
  </si>
  <si>
    <t>SL26</t>
  </si>
  <si>
    <t>LPS 26W Solar Light Lamp</t>
  </si>
  <si>
    <t>SL65</t>
  </si>
  <si>
    <t>HPS 65W Solar Light</t>
  </si>
  <si>
    <t>LED Stela+ (gen2)</t>
  </si>
  <si>
    <t>T26</t>
  </si>
  <si>
    <t>Typical for 26w</t>
  </si>
  <si>
    <t>TES</t>
  </si>
  <si>
    <t>Tornado ES 24W</t>
  </si>
  <si>
    <t>LED P862 (32 LED)</t>
  </si>
  <si>
    <t>LED P863 (32 LED)</t>
  </si>
  <si>
    <t>P852</t>
  </si>
  <si>
    <t>LED P852K</t>
  </si>
  <si>
    <t>LED P860</t>
  </si>
  <si>
    <t>LED P861</t>
  </si>
  <si>
    <t>LED P863 (16 LED)</t>
  </si>
  <si>
    <t>LED P862 (32/64 LED)</t>
  </si>
  <si>
    <t>LED P863 (16/32 LED)</t>
  </si>
  <si>
    <t>100w Sodium Vapour (SON)</t>
  </si>
  <si>
    <t>150w Sodium Vapour (SON)</t>
  </si>
  <si>
    <t>TEC1</t>
  </si>
  <si>
    <t>LED TECEO 1 XP-G2</t>
  </si>
  <si>
    <t>TEC2</t>
  </si>
  <si>
    <t>LED TECEO 2 XP-G2</t>
  </si>
  <si>
    <t>TECG</t>
  </si>
  <si>
    <t>LED TECEO 1 XP - G3</t>
  </si>
  <si>
    <t>TECL</t>
  </si>
  <si>
    <t>LED TECEO 1 XP-L</t>
  </si>
  <si>
    <t>TEG3</t>
  </si>
  <si>
    <t>LED TECEO 2 XP- G3</t>
  </si>
  <si>
    <t>LUMA</t>
  </si>
  <si>
    <t>Luma 1 80</t>
  </si>
  <si>
    <t>R471</t>
  </si>
  <si>
    <t>Roadcharm BRP471</t>
  </si>
  <si>
    <t>R472</t>
  </si>
  <si>
    <t>Roadcharm BRP472</t>
  </si>
  <si>
    <t>R711</t>
  </si>
  <si>
    <t>Roadcharm BRP711</t>
  </si>
  <si>
    <t>R712</t>
  </si>
  <si>
    <t>Roadcharm BRP712</t>
  </si>
  <si>
    <t>STLA</t>
  </si>
  <si>
    <t>Stela+ GEN2</t>
  </si>
  <si>
    <t>NATH</t>
  </si>
  <si>
    <t>Nath - S</t>
  </si>
  <si>
    <t>Twinarc 150w</t>
  </si>
  <si>
    <t>250T</t>
  </si>
  <si>
    <t>Twinarc 250w</t>
  </si>
  <si>
    <t>LED StreetLED</t>
  </si>
  <si>
    <t>LED Luxtella S12XPL-20AT</t>
  </si>
  <si>
    <t>150W</t>
  </si>
  <si>
    <t>250W</t>
  </si>
  <si>
    <t>400W</t>
  </si>
  <si>
    <t>INACTIVE</t>
  </si>
  <si>
    <t>135S</t>
  </si>
  <si>
    <t>135w High Pressure Sodium</t>
  </si>
  <si>
    <t>150M</t>
  </si>
  <si>
    <t>150W Metal Halide</t>
  </si>
  <si>
    <t>153S</t>
  </si>
  <si>
    <t>153w High Pressure Sodium</t>
  </si>
  <si>
    <t>158S</t>
  </si>
  <si>
    <t>158w High Pressure Sodium</t>
  </si>
  <si>
    <t>180S</t>
  </si>
  <si>
    <t>180w High Pressure Sodium</t>
  </si>
  <si>
    <t>26S</t>
  </si>
  <si>
    <t>26w High Pressure Sodium</t>
  </si>
  <si>
    <t>40S</t>
  </si>
  <si>
    <t>40w High Pressure Sodium</t>
  </si>
  <si>
    <t>60S</t>
  </si>
  <si>
    <t>60w High Pressure Sodium</t>
  </si>
  <si>
    <t>90S</t>
  </si>
  <si>
    <t>90w High Pressure Sodium</t>
  </si>
  <si>
    <t>STOR</t>
  </si>
  <si>
    <t>Mini Stork</t>
  </si>
  <si>
    <t>V363</t>
  </si>
  <si>
    <t>V3630-0.1Cu</t>
  </si>
  <si>
    <t>LED PFL 540-SE</t>
  </si>
  <si>
    <t>LED WE-EF VFL530</t>
  </si>
  <si>
    <t>LED WE-EF VFL540</t>
  </si>
  <si>
    <t>HALS</t>
  </si>
  <si>
    <t>Halswell</t>
  </si>
  <si>
    <t>PALM</t>
  </si>
  <si>
    <t>Palmerston</t>
  </si>
  <si>
    <t>CRUX</t>
  </si>
  <si>
    <t>CRUX PLUS [NB-SL-CRUX-P]</t>
  </si>
  <si>
    <t>Subgrade Material</t>
  </si>
  <si>
    <t>CBR</t>
  </si>
  <si>
    <t>CBR Type</t>
  </si>
  <si>
    <t>Total length of the subgrade, can be derived geospatially.</t>
  </si>
  <si>
    <t>The area of the subgrade. Auto calculated from geometry.</t>
  </si>
  <si>
    <t>The area of the extra area of the subgrade.</t>
  </si>
  <si>
    <t>The sum of the Area and the Extra Area.</t>
  </si>
  <si>
    <t>Type of material used in the subgrade</t>
  </si>
  <si>
    <t>Is the maintenance of this asset at least partly funded by the National Land Transport Programme (NLTP) administered by Waka Kotahi?</t>
  </si>
  <si>
    <t>As-built shape of the asset. It must comply with the LINZS25002 standard by referencing map coordinates in terms of the NZTM2000 projection using the NZGD2000 geodetic datum.</t>
  </si>
  <si>
    <t>The Californian Bearing Ratio (CBR) test is a penetration test used to evaluate the subgrade strength of roads and pavements. The results of these tests are used  to determine the thickness of pavement and its component layers. This is the most widely used method for the design of flexible pavement. It is a penetration test in which a standard piston, with a diameter of 50 mm (1.969 in), is used to penetrate the soil at a standard rate of 1.25 mm/minute. The pressure up to a penetration of 2.5 mm is measured and its ratio to the bearing value of a standard crushed rock is termed as the CBR. CBR is expressed as a percentage.</t>
  </si>
  <si>
    <t>What type of test was done? I.e.: Soaked, Unsoaked, DCP.</t>
  </si>
  <si>
    <t>Was an agent or additive used in layer to improve its properties?</t>
  </si>
  <si>
    <t>What agent or additive was mixed with the in situ soil and/or aggregate materials to improve the layer properties?</t>
  </si>
  <si>
    <t xml:space="preserve">Width </t>
  </si>
  <si>
    <t>Road Hump Type</t>
  </si>
  <si>
    <t>Primary Road Hump Material</t>
  </si>
  <si>
    <t>The specific type of road hump or 'vertical displacement device'.</t>
  </si>
  <si>
    <t>The primary material the road hump is made of. If multiple, use the material on the top of the hump</t>
  </si>
  <si>
    <t>Outreach Type</t>
  </si>
  <si>
    <t>Outreach Length</t>
  </si>
  <si>
    <t>The type of outreach.</t>
  </si>
  <si>
    <t>The length of the outreach from one end to the other.</t>
  </si>
  <si>
    <t>Height (from the ground) of the highest point for mounting devices such as lights or signs etc. In metres to one decimal point).</t>
  </si>
  <si>
    <t>The Universal Unique Identifier (UUID) of the object that this asset is inside of/located within.</t>
  </si>
  <si>
    <t>Does the asset require a structural inspection?</t>
  </si>
  <si>
    <t>Code</t>
  </si>
  <si>
    <t>Indicating Direction (Non-AMDS)</t>
  </si>
  <si>
    <t>Manawatu District Council</t>
  </si>
  <si>
    <t>Mechanically Stabilised Earth Material</t>
  </si>
  <si>
    <t>Rangitikei District Council</t>
  </si>
  <si>
    <t>TaupoDistrict Council</t>
  </si>
  <si>
    <t>Chip Size</t>
  </si>
  <si>
    <t>Whangarei District Council</t>
  </si>
  <si>
    <t>Opotiki District Council</t>
  </si>
  <si>
    <t>Otorohanga District Council</t>
  </si>
  <si>
    <t>Anchored</t>
  </si>
  <si>
    <t>ANCH</t>
  </si>
  <si>
    <t>Bin</t>
  </si>
  <si>
    <t>BIN</t>
  </si>
  <si>
    <t>Blue Stone</t>
  </si>
  <si>
    <t>BSTNE</t>
  </si>
  <si>
    <t>Bored Pile</t>
  </si>
  <si>
    <t>BPILE</t>
  </si>
  <si>
    <t>Cantilever</t>
  </si>
  <si>
    <t>CANT</t>
  </si>
  <si>
    <t>CONC</t>
  </si>
  <si>
    <t>Concrete Block Wall</t>
  </si>
  <si>
    <t>GSCBW</t>
  </si>
  <si>
    <t>COUNT</t>
  </si>
  <si>
    <t>Crib Block</t>
  </si>
  <si>
    <t>CRIBB</t>
  </si>
  <si>
    <t>CRIBW</t>
  </si>
  <si>
    <t>Crib Wall (Geotechnical)</t>
  </si>
  <si>
    <t>GSTCW</t>
  </si>
  <si>
    <t>Double Crib</t>
  </si>
  <si>
    <t>CRIB2</t>
  </si>
  <si>
    <t>GABN</t>
  </si>
  <si>
    <t>Gabion Wall (Geotechnical)</t>
  </si>
  <si>
    <t>GSGAW</t>
  </si>
  <si>
    <t>Geotechnical Wall (Other)</t>
  </si>
  <si>
    <t>GSWOW</t>
  </si>
  <si>
    <t>GRAV</t>
  </si>
  <si>
    <t>H-Pile Wall</t>
  </si>
  <si>
    <t>GSHPW</t>
  </si>
  <si>
    <t>KEY</t>
  </si>
  <si>
    <t>Keystone Block</t>
  </si>
  <si>
    <t>KBLK</t>
  </si>
  <si>
    <t>Mass Block</t>
  </si>
  <si>
    <t>MBLK</t>
  </si>
  <si>
    <t>Mini Crib</t>
  </si>
  <si>
    <t>MCRIB</t>
  </si>
  <si>
    <t>MSE Other</t>
  </si>
  <si>
    <t>GSMOO</t>
  </si>
  <si>
    <t>MSE Slope (Geosynthetic)</t>
  </si>
  <si>
    <t>GSMSG</t>
  </si>
  <si>
    <t>MSE Slope (Steel Strap)</t>
  </si>
  <si>
    <t>GSMSS</t>
  </si>
  <si>
    <t>MSE Wall (Geosynthetic)</t>
  </si>
  <si>
    <t>GSMWG</t>
  </si>
  <si>
    <t>MSE Wall (Steel Strap)</t>
  </si>
  <si>
    <t>GSMWS</t>
  </si>
  <si>
    <t>Pile and Panels</t>
  </si>
  <si>
    <t>PILEP</t>
  </si>
  <si>
    <t>Piles</t>
  </si>
  <si>
    <t>PILES</t>
  </si>
  <si>
    <t>GSRRW</t>
  </si>
  <si>
    <t>Reinforced Earth</t>
  </si>
  <si>
    <t>EARTH</t>
  </si>
  <si>
    <t>Rock</t>
  </si>
  <si>
    <t>ROCK</t>
  </si>
  <si>
    <t>Rock Anchor</t>
  </si>
  <si>
    <t>ROCKA</t>
  </si>
  <si>
    <t>Sandbag Wall</t>
  </si>
  <si>
    <t>GSSBW</t>
  </si>
  <si>
    <t>Sheet Pile</t>
  </si>
  <si>
    <t>PILED</t>
  </si>
  <si>
    <t>Single Crib</t>
  </si>
  <si>
    <t>CRIB1</t>
  </si>
  <si>
    <t>Soil Nails</t>
  </si>
  <si>
    <t>SOILN</t>
  </si>
  <si>
    <t>Special Design</t>
  </si>
  <si>
    <t>SPEC</t>
  </si>
  <si>
    <t>Stone or Boulder Wall</t>
  </si>
  <si>
    <t>GSBOW</t>
  </si>
  <si>
    <t>Timber</t>
  </si>
  <si>
    <t>TIMB</t>
  </si>
  <si>
    <t>Timber Pole and Panel Wall</t>
  </si>
  <si>
    <t>GSPPW</t>
  </si>
  <si>
    <t>Triple Crib</t>
  </si>
  <si>
    <t>CRIB3</t>
  </si>
  <si>
    <t>This measure describes the overall thickness of the layer (mm)</t>
  </si>
  <si>
    <t>Is there any extra area to be accounted for? I.e.: passing bay, wider areas, etc</t>
  </si>
  <si>
    <t>Average width of the layer (m)</t>
  </si>
  <si>
    <t>Soaked</t>
  </si>
  <si>
    <t>Unsoaked</t>
  </si>
  <si>
    <t>DCP</t>
  </si>
  <si>
    <t>Length (m)</t>
  </si>
  <si>
    <t>The area of the surface layer (m2)</t>
  </si>
  <si>
    <t>The area of the extra area of the surface layer.</t>
  </si>
  <si>
    <t>Type 1</t>
  </si>
  <si>
    <t>Type 2</t>
  </si>
  <si>
    <t>Type 3</t>
  </si>
  <si>
    <t>Type 4</t>
  </si>
  <si>
    <t>Date the surface was removed. Only applicable to existing surface records which have been removed.</t>
  </si>
  <si>
    <t>AM</t>
  </si>
  <si>
    <t>CHIP</t>
  </si>
  <si>
    <t>OTHER</t>
  </si>
  <si>
    <t>METAL</t>
  </si>
  <si>
    <t>Type</t>
  </si>
  <si>
    <t>2nd Chip</t>
  </si>
  <si>
    <t>N</t>
  </si>
  <si>
    <t>R</t>
  </si>
  <si>
    <t>Y</t>
  </si>
  <si>
    <t>Surface Calculate Depth</t>
  </si>
  <si>
    <t>Stopping Place Type</t>
  </si>
  <si>
    <t>Has A Stock Effluent Disposal?</t>
  </si>
  <si>
    <t>Waste Disposal Point?</t>
  </si>
  <si>
    <t>Has Toilets?</t>
  </si>
  <si>
    <t>Has Truck Parking?</t>
  </si>
  <si>
    <t>Has Truck And Trailer Parking?</t>
  </si>
  <si>
    <t>Has Campervan Parking?</t>
  </si>
  <si>
    <t>Has Lookout?</t>
  </si>
  <si>
    <t>Is An Emergency Stopping Bay?</t>
  </si>
  <si>
    <t>Consent Number</t>
  </si>
  <si>
    <t>Site Name</t>
  </si>
  <si>
    <t>Approximate Capacity</t>
  </si>
  <si>
    <t>Overhead Cables?</t>
  </si>
  <si>
    <t>The type of stopping place</t>
  </si>
  <si>
    <t>Does the stopping place have a stock effluent disposal facility?</t>
  </si>
  <si>
    <t>Facility for disposing of waste from camper vans and caravans</t>
  </si>
  <si>
    <t>Facility which has been constructed primarily to provide toilet facilities for the users</t>
  </si>
  <si>
    <t>A designated parking area for trucks</t>
  </si>
  <si>
    <t>A designated parking area for trucks and trailers</t>
  </si>
  <si>
    <t>A designated parking area for campervans</t>
  </si>
  <si>
    <t>The stopping place has an area from which you can look out over the landscape</t>
  </si>
  <si>
    <t>An area that provides a safe pull off area for broken down vehicles and safe access to a roadside help phone.</t>
  </si>
  <si>
    <t>Built heritage, archaeological or cultural heritage - pre 1900 or as scheduled by council, registered in the national Heritage NZ register, listed as an Engineering New Zealand Engineering Heritage item, identified by iwi, hapu as significant or listed in Waka Kotahi's heritage register.</t>
  </si>
  <si>
    <t>The consent number for the construction disposal site operation.</t>
  </si>
  <si>
    <t>The name of the site.</t>
  </si>
  <si>
    <t>The site's approximate capacity in m3.</t>
  </si>
  <si>
    <t>Are there overhead cables in the site?</t>
  </si>
  <si>
    <t>Rest Area</t>
  </si>
  <si>
    <t>Disposal Point</t>
  </si>
  <si>
    <t>Stopping Bay</t>
  </si>
  <si>
    <t>Public Parking Area</t>
  </si>
  <si>
    <t>Police Pad</t>
  </si>
  <si>
    <t>Ellipse</t>
  </si>
  <si>
    <t>Litter Trap</t>
  </si>
  <si>
    <t>Continuous Deflection Separator</t>
  </si>
  <si>
    <t>Filter</t>
  </si>
  <si>
    <t>Floating Debris Trap</t>
  </si>
  <si>
    <t>Gross Pollutant Trap</t>
  </si>
  <si>
    <t>Silt Trap</t>
  </si>
  <si>
    <t>Kerb Inlet?</t>
  </si>
  <si>
    <t>No. Kerb Inlets</t>
  </si>
  <si>
    <t>Grate Inlet?</t>
  </si>
  <si>
    <t>No. Grate Inlets</t>
  </si>
  <si>
    <t>U</t>
  </si>
  <si>
    <t>P</t>
  </si>
  <si>
    <t>T</t>
  </si>
  <si>
    <t>Category</t>
  </si>
  <si>
    <t>New Jersey Barrier</t>
  </si>
  <si>
    <t>Barrier Post Material</t>
  </si>
  <si>
    <t>has_terminal</t>
  </si>
  <si>
    <t>has_posts</t>
  </si>
  <si>
    <t>can_share_posts</t>
  </si>
  <si>
    <t>has_uuid</t>
  </si>
  <si>
    <t>Placement UUID</t>
  </si>
  <si>
    <t>Non-TCD Marking Type</t>
  </si>
  <si>
    <t>Area of the asset.</t>
  </si>
  <si>
    <t>Is this an identified TCD marking as regulated under the Traffic Control Devices regulations?</t>
  </si>
  <si>
    <t>Each RCA will specify the reference data values they want. This value list will not be managed under the AMDS standard.</t>
  </si>
  <si>
    <t>Line</t>
  </si>
  <si>
    <t>Polygon</t>
  </si>
  <si>
    <t>Point</t>
  </si>
  <si>
    <t>Geometry Type</t>
  </si>
  <si>
    <t>Is TCD Marking Type?</t>
  </si>
  <si>
    <t>Bio-engineered?</t>
  </si>
  <si>
    <t>Is this a bio-engineered asset?</t>
  </si>
  <si>
    <t>Primary function of the Pole.</t>
  </si>
  <si>
    <t>An allocated, unique number to a traffic signal pole within an intersection. Numbers should be sequential in a clockwise direction when viewing from the perspective of the major road.</t>
  </si>
  <si>
    <t>What is the asset inside of or on/attached to? e.g. attached to a pole or located inside pavement.</t>
  </si>
  <si>
    <t>Does it require structural inspection?</t>
  </si>
  <si>
    <t>Height (from the ground) to the top of the pole structure from the ground (in metres to one decimal point).</t>
  </si>
  <si>
    <t>Type of Pole</t>
  </si>
  <si>
    <t>Type of foundation used</t>
  </si>
  <si>
    <t>Base connection used</t>
  </si>
  <si>
    <t>The Coating on the material used for Pole.</t>
  </si>
  <si>
    <t>Single Mitred</t>
  </si>
  <si>
    <t>Single Curved</t>
  </si>
  <si>
    <t>Single Elliptical</t>
  </si>
  <si>
    <t>Double Mitred</t>
  </si>
  <si>
    <t>Double Curved</t>
  </si>
  <si>
    <t>Double Elliptical</t>
  </si>
  <si>
    <t>Triple Mitred</t>
  </si>
  <si>
    <t>Triple Curved</t>
  </si>
  <si>
    <t>Triple Elliptical</t>
  </si>
  <si>
    <t>Decorative, Single Flat</t>
  </si>
  <si>
    <t>Decorative, Single Curved</t>
  </si>
  <si>
    <t>Decorative, Double Flat</t>
  </si>
  <si>
    <t>Decorative, Double Curved</t>
  </si>
  <si>
    <t>Swan Neck, Single</t>
  </si>
  <si>
    <t>Swan Neck, Double</t>
  </si>
  <si>
    <t>Single Flat</t>
  </si>
  <si>
    <t>Quadruple Mitred</t>
  </si>
  <si>
    <t>Quadruple Curved</t>
  </si>
  <si>
    <t>Quadruple Elliptical</t>
  </si>
  <si>
    <t>Banner Arm Bracketed</t>
  </si>
  <si>
    <t>Banner Arm Integrated</t>
  </si>
  <si>
    <t>FlagTrax</t>
  </si>
  <si>
    <t>Gantry Material</t>
  </si>
  <si>
    <t>Gantry Shape</t>
  </si>
  <si>
    <t>Gantry Construction Type</t>
  </si>
  <si>
    <t>Gantry Span</t>
  </si>
  <si>
    <t>Gantry Height</t>
  </si>
  <si>
    <t>Clearance</t>
  </si>
  <si>
    <t>Is Footing Bolted?</t>
  </si>
  <si>
    <t>Type of the material used to build gantry. Not considering the mount on which the gantry is placed. Gantry in the vlMaterial table in the AMDS Common standard.</t>
  </si>
  <si>
    <t>Shape of the Gantry. e.g. Portal, Cantilever</t>
  </si>
  <si>
    <t>Type of construction used. e.g. Truss, Pipe</t>
  </si>
  <si>
    <t>Total length of gantry across the road.</t>
  </si>
  <si>
    <t>Total height of gantry from the road.</t>
  </si>
  <si>
    <t>The minimum vertical distance from the road surface to the underside of the gantry.</t>
  </si>
  <si>
    <t>This tells about the primary function of a gantry.</t>
  </si>
  <si>
    <t>This attribute tells us whether the foot of a gantry is bolted or not.</t>
  </si>
  <si>
    <t>Single Portal</t>
  </si>
  <si>
    <t>T-Shaped</t>
  </si>
  <si>
    <t>Suspended</t>
  </si>
  <si>
    <t>Twin Portal</t>
  </si>
  <si>
    <t>Truss</t>
  </si>
  <si>
    <t>Variable Message Sign Support</t>
  </si>
  <si>
    <t>Lane Control Signal Support</t>
  </si>
  <si>
    <t>Gantry Primary Function</t>
  </si>
  <si>
    <t>Width of asset</t>
  </si>
  <si>
    <t>Pathway Position</t>
  </si>
  <si>
    <t>Purpose</t>
  </si>
  <si>
    <t>Pathway Surface Material</t>
  </si>
  <si>
    <t>Surface Depth</t>
  </si>
  <si>
    <t>Surface Date</t>
  </si>
  <si>
    <t>Pathway Basecourse Material</t>
  </si>
  <si>
    <t>Basecourse Depth</t>
  </si>
  <si>
    <t>Basecourse Date</t>
  </si>
  <si>
    <t>Chip Grade</t>
  </si>
  <si>
    <t>Second Chip?</t>
  </si>
  <si>
    <t>Maximum Step Height</t>
  </si>
  <si>
    <t>Step Length</t>
  </si>
  <si>
    <t>Pathway On Bridge?</t>
  </si>
  <si>
    <t>Bridge UUID</t>
  </si>
  <si>
    <t>Has Warning Tactile Pavers?</t>
  </si>
  <si>
    <t>Has Directional Tactile Pavers?</t>
  </si>
  <si>
    <t>Describes the general position of the pathway relative to the road and the road reserve. Might become redundant pending successful implementation of geospatial functionality</t>
  </si>
  <si>
    <t>The type of traffic that the pathway is designed for: Pedestrian, Cyclist or both. This field may be redundant with the incorporation of use in the network model</t>
  </si>
  <si>
    <t>The material the pathway surface is made from</t>
  </si>
  <si>
    <t>The depth of the predominant pathway surfacing</t>
  </si>
  <si>
    <t>The date the surface was installed</t>
  </si>
  <si>
    <t>The material the pathway basecourse is made from</t>
  </si>
  <si>
    <t>The depth of the predominant pathway basecourse</t>
  </si>
  <si>
    <t>The date the basecourse was installed</t>
  </si>
  <si>
    <t>Surface area of pathway</t>
  </si>
  <si>
    <t>Record the grade of the largest chip used</t>
  </si>
  <si>
    <t>Record if a second chipseal is applied</t>
  </si>
  <si>
    <t>Record the grade of the largest chip used for the second chipseal</t>
  </si>
  <si>
    <t>Record mix design number (e.g. record "10" for AC10 as per M10 specification)</t>
  </si>
  <si>
    <t>The material that binds the pathway together.</t>
  </si>
  <si>
    <t>Is the pathway on a bridge?</t>
  </si>
  <si>
    <t>Universal Unique Identifier for bridge that the pathway is installed on</t>
  </si>
  <si>
    <t>Are Warning tactile ground surface indicators / Tactile pavers present? Pavers with simple raised dots to indicate people should stop before proceeding further.</t>
  </si>
  <si>
    <t>Are directional tactile ground surface indicators / Tactile pavers present? Installed where a person must change from a path to acces to crossing point. The line shaped pavers direct them to the crossing point.</t>
  </si>
  <si>
    <t>Boundary</t>
  </si>
  <si>
    <t>Kerb</t>
  </si>
  <si>
    <t>Middle</t>
  </si>
  <si>
    <t>Whole Width</t>
  </si>
  <si>
    <t>Accessway</t>
  </si>
  <si>
    <t>Pathway Purpose</t>
  </si>
  <si>
    <t>Footpath</t>
  </si>
  <si>
    <t>Shared Path (Not Segregated)</t>
  </si>
  <si>
    <t>Shared Path (Segregated)</t>
  </si>
  <si>
    <t>Cycleway</t>
  </si>
  <si>
    <t>Concrete (Black)</t>
  </si>
  <si>
    <t>Concrete (Red)</t>
  </si>
  <si>
    <t>Concrete (Exposed Aggregate)</t>
  </si>
  <si>
    <t>Paver (Concrete)</t>
  </si>
  <si>
    <t>Paver (Clay Brick)</t>
  </si>
  <si>
    <t>Paver (Bluestone)</t>
  </si>
  <si>
    <t>Paver (Cobblestone)</t>
  </si>
  <si>
    <t>Paver (Permeable Concrete)</t>
  </si>
  <si>
    <t>Paver (Permeable Gobi Block)</t>
  </si>
  <si>
    <t>Asphaltic Concrete (Red)</t>
  </si>
  <si>
    <t>Asphaltic Concrete (Black)</t>
  </si>
  <si>
    <t>Asphaltic Concrete + Pavers</t>
  </si>
  <si>
    <t>Chipseal</t>
  </si>
  <si>
    <t>Metal</t>
  </si>
  <si>
    <t>Paver (Stone with Pounamu Insert)</t>
  </si>
  <si>
    <t>Paver (Stone with Bronze Insert)</t>
  </si>
  <si>
    <t>Safekerb Ramp</t>
  </si>
  <si>
    <t>Pavers</t>
  </si>
  <si>
    <t>Asphalt Mix</t>
  </si>
  <si>
    <t>Unsealed</t>
  </si>
  <si>
    <t>Asphalt millings</t>
  </si>
  <si>
    <t>Clay &amp; Pit Metal mix</t>
  </si>
  <si>
    <t>Coarse recycled aggregate material</t>
  </si>
  <si>
    <t>Dense graded asphalt AC10 M/10 Spec</t>
  </si>
  <si>
    <t>Dense graded asphalt AC14 M/10 Spec</t>
  </si>
  <si>
    <t>Dense graded asphalt AC20 M/10 Spec</t>
  </si>
  <si>
    <t>Dense graded asphalt AC28 M/10 Spec</t>
  </si>
  <si>
    <t>Dense graded asphalt DG10 M/10 Spec</t>
  </si>
  <si>
    <t>Dense graded asphalt DG14 M/10 Spec</t>
  </si>
  <si>
    <t>Dense graded asphalt DG20 M/10 Spec</t>
  </si>
  <si>
    <t>Dense graded asphalt DG28 M/10 Spec</t>
  </si>
  <si>
    <t>Existing seal layers</t>
  </si>
  <si>
    <t>High fatigue dense graded asphalt AC10 M/10 Spec</t>
  </si>
  <si>
    <t>High fatigue dense graded asphalt AC14 M/10 Spec</t>
  </si>
  <si>
    <t>High fatigue dense graded asphalt AC20 M/10 Spec</t>
  </si>
  <si>
    <t>High fatigue dense graded asphalt AC28 M/10 Spec</t>
  </si>
  <si>
    <t>Lime rock</t>
  </si>
  <si>
    <t>Local material</t>
  </si>
  <si>
    <t>Quarry strippings - ungraded</t>
  </si>
  <si>
    <t>River run</t>
  </si>
  <si>
    <t>Run of pit</t>
  </si>
  <si>
    <t>Run of pit - graded max 300mm</t>
  </si>
  <si>
    <t>Run of pit - graded max 500mm</t>
  </si>
  <si>
    <t>Run of river - graded max 300mm</t>
  </si>
  <si>
    <t>Run of river - graded max 500mm</t>
  </si>
  <si>
    <t>Sand filter/drainage layer</t>
  </si>
  <si>
    <t>Shell rock</t>
  </si>
  <si>
    <t>Structural AC unknown mix</t>
  </si>
  <si>
    <t>Top course</t>
  </si>
  <si>
    <t>Glenbrook melter slag</t>
  </si>
  <si>
    <t>Marginal aggregate</t>
  </si>
  <si>
    <t>Reclaimed glass</t>
  </si>
  <si>
    <t>Recycled asphalt pavement (RAP)</t>
  </si>
  <si>
    <t>Recycled crushed concrete (RCC)</t>
  </si>
  <si>
    <t>Recycled rubber</t>
  </si>
  <si>
    <t>Maximum height of an individual step (mm)</t>
  </si>
  <si>
    <t>Aggregated length of pathway within the section that contains steps, step length should reflect the total length as opposed to the plan view length (m)</t>
  </si>
  <si>
    <t>Kerb Crossing Type</t>
  </si>
  <si>
    <t>Kerb Crossing Material</t>
  </si>
  <si>
    <t>RTS-14 Compliant?</t>
  </si>
  <si>
    <t>Has Directional Tactile Pavers?3</t>
  </si>
  <si>
    <t>What is the type of the kerb crossing?</t>
  </si>
  <si>
    <t>The material that the kerb crossing is made from, excluding the tactile pavers.</t>
  </si>
  <si>
    <t>Does the kerb crossing comply with the requirements of Road and Traffic Standard Series 14 - Guidelines for facilities for blind and vision impaired pedestrians?</t>
  </si>
  <si>
    <t>Parallel Kerb Ramp</t>
  </si>
  <si>
    <t>Combination Kerb Ramp</t>
  </si>
  <si>
    <t>Perpendicular Kerb Ramp</t>
  </si>
  <si>
    <t>Blended, Same-level</t>
  </si>
  <si>
    <t>Added tables for lookup resilience</t>
  </si>
  <si>
    <t>Reworked conditional formatting</t>
  </si>
  <si>
    <t>All tabs</t>
  </si>
  <si>
    <t>AMDS v1.5</t>
  </si>
  <si>
    <t>Traffic Island Type</t>
  </si>
  <si>
    <t>Traffic Island Shape</t>
  </si>
  <si>
    <t>Top Surface Has Concrete?</t>
  </si>
  <si>
    <t>Top Surface Has Blocks/Pavers?</t>
  </si>
  <si>
    <t>Top Surface Has Planted Landscaping?</t>
  </si>
  <si>
    <t>Top Surface Has Grassed Area?</t>
  </si>
  <si>
    <t>Top Surface Has Rain Garden?</t>
  </si>
  <si>
    <t>Landscape Area</t>
  </si>
  <si>
    <t>Primary type of the traffic island</t>
  </si>
  <si>
    <t>The shape of the island as seen from above</t>
  </si>
  <si>
    <t>Whether top surface has concrete?</t>
  </si>
  <si>
    <t>Whether top surface has block?</t>
  </si>
  <si>
    <t>Whether top surface has planted landscaping?</t>
  </si>
  <si>
    <t>Whether top surface has grassed area?</t>
  </si>
  <si>
    <t>Whether top surface has rain garden?</t>
  </si>
  <si>
    <t>The area on top of the island allocated to landscaping</t>
  </si>
  <si>
    <t>Splitter</t>
  </si>
  <si>
    <t>Rotary</t>
  </si>
  <si>
    <t>Kerb Buildout</t>
  </si>
  <si>
    <t>Slip lane</t>
  </si>
  <si>
    <t>Refuge</t>
  </si>
  <si>
    <t>Round</t>
  </si>
  <si>
    <t>Rectangle</t>
  </si>
  <si>
    <t>Triangle</t>
  </si>
  <si>
    <t>Diamond</t>
  </si>
  <si>
    <t>D Shaped</t>
  </si>
  <si>
    <t>Long and Narrow</t>
  </si>
  <si>
    <t>Oval</t>
  </si>
  <si>
    <t>The type of mechanical or electrical plant.</t>
  </si>
  <si>
    <t>The primary system of multiple assets that operate together to supply a service, e.g. a battery, sensor, solar panel and electronic sign all working together to operate an Active warning system/service.</t>
  </si>
  <si>
    <t>Does this asset support the operation of multiple systems or services?</t>
  </si>
  <si>
    <t>When multiple assets operate together to supply a service, e.g. a battery, sensor, solar panel and electronic sign all working together to operate an Active warning system/service.</t>
  </si>
  <si>
    <t>The type of site that this asset supports the function of, e.g. an electronic sign might support the function of a tunnel but actually be located outside of it.</t>
  </si>
  <si>
    <t>Identification number showing the position of a printed or manufactured item in a series.</t>
  </si>
  <si>
    <t>The TCD Sign Class that relates to this sign.</t>
  </si>
  <si>
    <t>Large signs have a sign face area 2.025m2 or greater</t>
  </si>
  <si>
    <t>The overall height of the sign, in millimetres.</t>
  </si>
  <si>
    <t>Describes how the asset is powered.</t>
  </si>
  <si>
    <t>The overall width of the sign, in millimetres.</t>
  </si>
  <si>
    <t>Is there a critical clearance identified?</t>
  </si>
  <si>
    <t>Identifies the type for display i.e. LCD or LED.</t>
  </si>
  <si>
    <t>The height from the ground to the bottom of the sign plate, in metres. Only needs to be recorded where there is a critical clearance requirement, e.g. for vehicles under a gantry-mounted sign, or for pedestrian clearance.</t>
  </si>
  <si>
    <t>The normal operating wattage of the asset as reported by the manufacturer.</t>
  </si>
  <si>
    <t>Is this an identified TCD sign as regulated under the Traffic Control Devices regulations?</t>
  </si>
  <si>
    <t>The normal operating voltage of the asset as reported by the manufacturer. Power supplied over ethernet or from wind or solar are anticipated to supply voltages lower than the 1 ph 230v from standard electrical connections.</t>
  </si>
  <si>
    <t>The TCD Sign Type that relates to this sign.</t>
  </si>
  <si>
    <t>Legend on reverse of sign</t>
  </si>
  <si>
    <t>Does this sign need the sign legend captured?</t>
  </si>
  <si>
    <t>Sign legend (written text) and/ or meaning of symbols on sign facing the oncoming traffic.</t>
  </si>
  <si>
    <t>Does this sign have a legend (written text) on the reverse of the sign?</t>
  </si>
  <si>
    <t>Is the asset power from a distributed unmeted load (DUML)? This is typically the street lighting network.</t>
  </si>
  <si>
    <t>Is the asset on a metered power supply?</t>
  </si>
  <si>
    <t>Is the ICP Number for a group or standalone/individual connection?</t>
  </si>
  <si>
    <t>Unique Installation Control Point (ICP) number for power connection that is shared by multiple assets.</t>
  </si>
  <si>
    <t>Unique Installation Control Point (ICP) number that identifies it as an individual power connection. A valid ICP is a 15 character string, comprised of 10 digits, 2 characters, and 3 hexadecimal characters.</t>
  </si>
  <si>
    <t>Battery</t>
  </si>
  <si>
    <t>Uninterruptible Power Supply (UPS)</t>
  </si>
  <si>
    <t>Electrical</t>
  </si>
  <si>
    <t>Communication</t>
  </si>
  <si>
    <t>Sensor</t>
  </si>
  <si>
    <t>Detection</t>
  </si>
  <si>
    <t>Monitoring</t>
  </si>
  <si>
    <t>Webcam</t>
  </si>
  <si>
    <t>Fuel cell</t>
  </si>
  <si>
    <t>Cable Access Pit</t>
  </si>
  <si>
    <t>Jointing Chamber</t>
  </si>
  <si>
    <t>Kerbside Junction Box</t>
  </si>
  <si>
    <t>Pulling Pit</t>
  </si>
  <si>
    <t>Turning Pit</t>
  </si>
  <si>
    <t>Infrared Sender/Receiver</t>
  </si>
  <si>
    <t>Linear Heat Detection Controller</t>
  </si>
  <si>
    <t>Programmable Logic Controller</t>
  </si>
  <si>
    <t>Remote Reboot Unit</t>
  </si>
  <si>
    <t>Road Side Counter</t>
  </si>
  <si>
    <t>Signal Controller</t>
  </si>
  <si>
    <t>Streetlight Controller</t>
  </si>
  <si>
    <t>Video Image Processor</t>
  </si>
  <si>
    <t>Media Convertor</t>
  </si>
  <si>
    <t>Duct</t>
  </si>
  <si>
    <t>Double Door Enclosure</t>
  </si>
  <si>
    <t>Motorway Emergency Phone Enclosure</t>
  </si>
  <si>
    <t>Pole Termination Box</t>
  </si>
  <si>
    <t>Power Box</t>
  </si>
  <si>
    <t>Quad Door Enclosure</t>
  </si>
  <si>
    <t>Single Door Enclosure</t>
  </si>
  <si>
    <t>Traffic Signal Connection Box</t>
  </si>
  <si>
    <t>Standby Generator</t>
  </si>
  <si>
    <t>Wind Turbine</t>
  </si>
  <si>
    <t>Invertor</t>
  </si>
  <si>
    <t>Luminaire</t>
  </si>
  <si>
    <t>Power Meter</t>
  </si>
  <si>
    <t>Solar Panel</t>
  </si>
  <si>
    <t>Distribution Panel</t>
  </si>
  <si>
    <t>Switch Panel</t>
  </si>
  <si>
    <t>Aerials</t>
  </si>
  <si>
    <t>Transmitters</t>
  </si>
  <si>
    <t>IoT Access Point/Gateway</t>
  </si>
  <si>
    <t>Router</t>
  </si>
  <si>
    <t>Induction Loop</t>
  </si>
  <si>
    <t>Piezo</t>
  </si>
  <si>
    <t>Acoustic Sensor</t>
  </si>
  <si>
    <t>Air quality Sensor</t>
  </si>
  <si>
    <t>Ground Movement Sensor</t>
  </si>
  <si>
    <t>Humidity Sensor</t>
  </si>
  <si>
    <t>Hydrocarbon Sensor</t>
  </si>
  <si>
    <t>Ice Sensor</t>
  </si>
  <si>
    <t>Magnetometers</t>
  </si>
  <si>
    <t>Pressure Pad</t>
  </si>
  <si>
    <t>Pedestrian Push Button</t>
  </si>
  <si>
    <t>Rain Sensor</t>
  </si>
  <si>
    <t>Smoke Sensor</t>
  </si>
  <si>
    <t>Temperature Sensor</t>
  </si>
  <si>
    <t>Water Quality Sensor</t>
  </si>
  <si>
    <t>Wind Sensor</t>
  </si>
  <si>
    <t>Speaker</t>
  </si>
  <si>
    <t>Ethernet Switch</t>
  </si>
  <si>
    <t>Power Switchboard</t>
  </si>
  <si>
    <t>Motorway Emergency Telephone</t>
  </si>
  <si>
    <t>Fibre Termination Tray</t>
  </si>
  <si>
    <t>Transformer</t>
  </si>
  <si>
    <t>Traffic Signal</t>
  </si>
  <si>
    <t>Traffic Signal Target Board</t>
  </si>
  <si>
    <t>Traffic Signal Aspect</t>
  </si>
  <si>
    <t>Cyclist Push Button</t>
  </si>
  <si>
    <t>Pump</t>
  </si>
  <si>
    <t>Parking Meter</t>
  </si>
  <si>
    <t>MEP Asset Type</t>
  </si>
  <si>
    <t>Closed Circuit Television System</t>
  </si>
  <si>
    <t>Ramp Meter System</t>
  </si>
  <si>
    <t>Automatic Video Incident Detection System</t>
  </si>
  <si>
    <t>Electrical Power Supply and Distribution</t>
  </si>
  <si>
    <t>Communications System</t>
  </si>
  <si>
    <t>Intersection Traffic Signal System</t>
  </si>
  <si>
    <t>Fire Suppression/Deluge System</t>
  </si>
  <si>
    <t>Fire Detection and Control system</t>
  </si>
  <si>
    <t>Air Conditioning System</t>
  </si>
  <si>
    <t>Ventilation System</t>
  </si>
  <si>
    <t>Public Address System</t>
  </si>
  <si>
    <t>Motorist Emergency Telephone System</t>
  </si>
  <si>
    <t>Operations Management Controls System</t>
  </si>
  <si>
    <t>Lighting Management System</t>
  </si>
  <si>
    <t>Environmental Monitoring System</t>
  </si>
  <si>
    <t>Stormwater System</t>
  </si>
  <si>
    <t>Traffic Monitoring System</t>
  </si>
  <si>
    <t>Parking Control System</t>
  </si>
  <si>
    <t>Automatic Number Plate Recognition</t>
  </si>
  <si>
    <t>Functional System</t>
  </si>
  <si>
    <t>Traffic Signal Display Type</t>
  </si>
  <si>
    <t>Traffic Signal Designation</t>
  </si>
  <si>
    <t>Number Of Aspects</t>
  </si>
  <si>
    <t>Has Target Board?</t>
  </si>
  <si>
    <t>Controller</t>
  </si>
  <si>
    <t>What type of traffic signal display?</t>
  </si>
  <si>
    <t>What is the location/position designation of the traffic signal display with the area of the intersection?</t>
  </si>
  <si>
    <t>How many aspects does this Traffic Signal have? An aspect is a single optical system of a traffic signal lantern, capable of being illuminated at any given time.</t>
  </si>
  <si>
    <t>Does the traffic signal have a Target Board? A panel surrounding the traffic signal aspects to improve the visibility of the signal.</t>
  </si>
  <si>
    <t>What is the ID of the Controller that controls this traffic signal?</t>
  </si>
  <si>
    <t>Vehicular Signal</t>
  </si>
  <si>
    <t>Farside Pedestrian Signal</t>
  </si>
  <si>
    <t>Nearside Pedestrian Signal</t>
  </si>
  <si>
    <t>Farside Pedestrian Countdown Signal</t>
  </si>
  <si>
    <t>Cycle Specific Signal</t>
  </si>
  <si>
    <t>Bus Specific Signal</t>
  </si>
  <si>
    <t>Tram/LRT Specific Signal</t>
  </si>
  <si>
    <t>Meter Signal</t>
  </si>
  <si>
    <t>Ramp Meter Signal</t>
  </si>
  <si>
    <t>Farside Cycle Crossing Signal</t>
  </si>
  <si>
    <t>Primary</t>
  </si>
  <si>
    <t>Secondary</t>
  </si>
  <si>
    <t>Tertiary</t>
  </si>
  <si>
    <t>Dual Primary</t>
  </si>
  <si>
    <t>Overhead Primary</t>
  </si>
  <si>
    <t>Overhead Secondary</t>
  </si>
  <si>
    <t>Overhead Tertiary</t>
  </si>
  <si>
    <t>Aspect Size</t>
  </si>
  <si>
    <t>Aspect Light Source</t>
  </si>
  <si>
    <t>Aspect Mask</t>
  </si>
  <si>
    <t>Aspect Function</t>
  </si>
  <si>
    <t>Aspect Colour</t>
  </si>
  <si>
    <t>Is Extra Low Voltage?</t>
  </si>
  <si>
    <t>Visor Type</t>
  </si>
  <si>
    <t>Visor Length</t>
  </si>
  <si>
    <t>Visor Is Louvered?</t>
  </si>
  <si>
    <t>What is the ID of the Traffic Signal that holds this traffic signal?</t>
  </si>
  <si>
    <t>How large is the traffic signal display?</t>
  </si>
  <si>
    <t>What is the source of light for the traffic signal display?</t>
  </si>
  <si>
    <t>What mask is used on the display?
Note: Only Central light source LED and Quartz halogen light sources need masks for arrows, bus, Tram and pedestrian signal displays.</t>
  </si>
  <si>
    <t>What is the intended function of this aspect? Note: Not all aspects have masks.</t>
  </si>
  <si>
    <t>What is the colour of this aspect?</t>
  </si>
  <si>
    <t>Is the aspect an extra low voltage (Voltages less than or equal to 50 V (AC) or 120 V (Ripple-free DC).</t>
  </si>
  <si>
    <t>What type of visor (cowl) is used on the display? A visor is an attachment to the aspect to minimize sun-phantom and veiling illuminance effects or to reduce the possibility of a signal being seen by traffic for which it is not intended.</t>
  </si>
  <si>
    <t>How long is the visor on the aspect?</t>
  </si>
  <si>
    <t>Does the visor have horizontal or vertical louvers (series of slats inside the visor)? Louvres may be used to screen the signal from view where it is important for the signal to be seen only from certain traffic lanes.</t>
  </si>
  <si>
    <t>Traffic Signal Aspect Size</t>
  </si>
  <si>
    <t>100 mm</t>
  </si>
  <si>
    <t>200 mm</t>
  </si>
  <si>
    <t>300 mm</t>
  </si>
  <si>
    <t>Multi Pixel LED</t>
  </si>
  <si>
    <t>Central Light Source LED</t>
  </si>
  <si>
    <t>Quartz Halogen</t>
  </si>
  <si>
    <t>Incandescent</t>
  </si>
  <si>
    <t>Traffic Signal Light Source</t>
  </si>
  <si>
    <t>Arrow</t>
  </si>
  <si>
    <t>Pedestrian Signal</t>
  </si>
  <si>
    <t>Cycle Signal</t>
  </si>
  <si>
    <t>Bus Signal</t>
  </si>
  <si>
    <t>Tram/LRT signal</t>
  </si>
  <si>
    <t>Traffic Signal Mask</t>
  </si>
  <si>
    <t>Standard Vehicular</t>
  </si>
  <si>
    <t>Traffic Signal Aspect Function</t>
  </si>
  <si>
    <t>Traffic Signal Colour</t>
  </si>
  <si>
    <t>Traffic Signal Visor</t>
  </si>
  <si>
    <t>Open</t>
  </si>
  <si>
    <t>Closed</t>
  </si>
  <si>
    <t>Maximum Number of Aspects</t>
  </si>
  <si>
    <t>Target Board Material</t>
  </si>
  <si>
    <t>How many aspects can this Target Board hold? What is the maximum? An aspect is a single optical system of a traffic signal lantern, capable of being illuminated at any given time.</t>
  </si>
  <si>
    <t>What is the target board made of?</t>
  </si>
  <si>
    <t>Light Source Type</t>
  </si>
  <si>
    <t>Luminaire System Power</t>
  </si>
  <si>
    <t>Lamp Wattage</t>
  </si>
  <si>
    <t>Gear Wattage</t>
  </si>
  <si>
    <t>Luminaire Make</t>
  </si>
  <si>
    <t>Luminaire Model</t>
  </si>
  <si>
    <t>Number Of Lamps Or LEDs</t>
  </si>
  <si>
    <t>Luminaire Mounting Height</t>
  </si>
  <si>
    <t>Luminaire Tilt</t>
  </si>
  <si>
    <t>Receptor Type</t>
  </si>
  <si>
    <t>Receptor Other Type</t>
  </si>
  <si>
    <t>Control Method</t>
  </si>
  <si>
    <t>Ballast Or Driver Location</t>
  </si>
  <si>
    <t>Light Point Controller ID</t>
  </si>
  <si>
    <t>Power Supply Location</t>
  </si>
  <si>
    <t>Luminaire Manufacturer (GTIN)</t>
  </si>
  <si>
    <t>Luminaire Identification Number</t>
  </si>
  <si>
    <t>Luminaire Year Of Manufacture (YY)</t>
  </si>
  <si>
    <t>Luminaire Week Of Manufacture (WW)</t>
  </si>
  <si>
    <t>Is There A Glare Shield Present?</t>
  </si>
  <si>
    <t>Number Of Glare Shields</t>
  </si>
  <si>
    <t>Nominal Input Power</t>
  </si>
  <si>
    <t>Power At Minimum Dim Level</t>
  </si>
  <si>
    <t>Nominal Minimum AC Mains Voltage</t>
  </si>
  <si>
    <t>Nominal Maximum AC Mains Voltage</t>
  </si>
  <si>
    <t>Nominal Light Output</t>
  </si>
  <si>
    <t>Colour Rendering Index (CRI)</t>
  </si>
  <si>
    <t>Correlated Colour Temperature (CCT)</t>
  </si>
  <si>
    <t>Light Distribution Type</t>
  </si>
  <si>
    <t>Luminaire Body Colour</t>
  </si>
  <si>
    <t>Luminaire Identification</t>
  </si>
  <si>
    <t>The type of a light source relates to the mechanism used to produce light</t>
  </si>
  <si>
    <t>The total power consumption of the luminaire including lamp(s), drivers and ballast.</t>
  </si>
  <si>
    <t>Nominal lamp wattage</t>
  </si>
  <si>
    <t>Nominal gear wattage, including ballast and drivers.</t>
  </si>
  <si>
    <t>The lamp make.</t>
  </si>
  <si>
    <t>The lamp model.</t>
  </si>
  <si>
    <t>The luminaire make, useful for audit purposes</t>
  </si>
  <si>
    <t>The luminaire model, useful for audit purposes</t>
  </si>
  <si>
    <t>Either the number of lamps or the number of individual LEDs.</t>
  </si>
  <si>
    <t>Height of luminaire above ground</t>
  </si>
  <si>
    <t>How many degrees from horizontal the luminaire is tilted.  A positive tilt is upwards.</t>
  </si>
  <si>
    <t>What socket if any, the luminaire has installed to it.</t>
  </si>
  <si>
    <t>Used when there is a different type of socket than on the Receptor type list</t>
  </si>
  <si>
    <t>How the luminaire is switched on?</t>
  </si>
  <si>
    <t>Ballast or driver location</t>
  </si>
  <si>
    <t>The Universal Unique Identifier (UUID) of the Controller that this luminaire is connected to or controlled by.</t>
  </si>
  <si>
    <t>Identifies the location of power supply.</t>
  </si>
  <si>
    <t>Luminaire Manufacturer (GTIN) with Manufacturer Specific Prefix. As per DiiA Specification.</t>
  </si>
  <si>
    <t>What is the Luminaire identification number? As per DiiA Specification.</t>
  </si>
  <si>
    <t>What year was the luminaire manufactured? As per DiiA Specification.</t>
  </si>
  <si>
    <t>What week was the luminaire manufactured? As per DiiA Specification.</t>
  </si>
  <si>
    <t>Is there a Glare Shield Present?</t>
  </si>
  <si>
    <t>The number of Glare Shield/s present.</t>
  </si>
  <si>
    <t>What is the average power consumed by Luminaire? As per DiiA Specification.</t>
  </si>
  <si>
    <t>What is the power consumed by Luminaire at the lowest possible dim level setting? As per DiiA Specification.</t>
  </si>
  <si>
    <t>Nominal minimum wattage of Luminaire on AC Mains. As per DiiA Specification.</t>
  </si>
  <si>
    <t>Nominal maximum wattage of Luminaire on AC Mains. As per DiiA Specification.</t>
  </si>
  <si>
    <t>What is the total amount of visible light produced by the luminaire? As per DiiA Specification.</t>
  </si>
  <si>
    <t>What is the Colour Rendering Index (CRI). This is a measure of the ability of a light source to reveal the colors of various objects faithfully in comparison with a natural or standard light source. As per DiiA Specification.</t>
  </si>
  <si>
    <t>What is the Correlated Color Temperature (CCT). This is essentially a measure of how yellow or blue the color of light emitted from a light bulb appears. As per DiiA Specification.</t>
  </si>
  <si>
    <t>What is the light distribution type? As per the Illumination Engineering Society of North America (IESNA). Type 1 - 6. As per DiiA Specification.</t>
  </si>
  <si>
    <t>Luminaire Body Colour. 24 ASCII Character String. As per DiiA Specification.</t>
  </si>
  <si>
    <t>Luminaire Identification. 60 ASCII Characters String. As per DiiA Specification.</t>
  </si>
  <si>
    <t>High Pressure Sodium</t>
  </si>
  <si>
    <t>Fluorescent</t>
  </si>
  <si>
    <t>Metal Halide</t>
  </si>
  <si>
    <t>Mercury Vapor</t>
  </si>
  <si>
    <t>Cosmopolis</t>
  </si>
  <si>
    <t>Compact Fluorescent</t>
  </si>
  <si>
    <t>Low Pressure Sodium</t>
  </si>
  <si>
    <t>NEMA 5 PIN</t>
  </si>
  <si>
    <t>NEMA 7 PIN</t>
  </si>
  <si>
    <t>ZHAGA</t>
  </si>
  <si>
    <t>20mm Hole</t>
  </si>
  <si>
    <t>Photocell</t>
  </si>
  <si>
    <t>Light Point Controller</t>
  </si>
  <si>
    <t>Shorting Cap</t>
  </si>
  <si>
    <t>Remote Time Switch</t>
  </si>
  <si>
    <t>Remote Ripple Relay</t>
  </si>
  <si>
    <t>Remote Photocell</t>
  </si>
  <si>
    <t>Remote Contactor</t>
  </si>
  <si>
    <t>Presence Detection</t>
  </si>
  <si>
    <t>Integral LED Driver</t>
  </si>
  <si>
    <t>External Mounted LED Driver</t>
  </si>
  <si>
    <t>Remote LED Driver</t>
  </si>
  <si>
    <t>Integral Ballast - HID</t>
  </si>
  <si>
    <t>External Mounted Ballast - HID</t>
  </si>
  <si>
    <t>Remote Ballast - HID</t>
  </si>
  <si>
    <t>Ballast Driver Location</t>
  </si>
  <si>
    <t>Overhead</t>
  </si>
  <si>
    <t>Underground</t>
  </si>
  <si>
    <t>Is Commercial Vehicle Safety Centre (CVSC)?</t>
  </si>
  <si>
    <t>Weigh Site Type</t>
  </si>
  <si>
    <t>Type Of Commercial Vehicle Safety Centre (CVSC)</t>
  </si>
  <si>
    <t>Office Size</t>
  </si>
  <si>
    <t>Site Area</t>
  </si>
  <si>
    <t>Has Inspection Shed?</t>
  </si>
  <si>
    <t>Number Of Inspection Bays</t>
  </si>
  <si>
    <t>Communication System</t>
  </si>
  <si>
    <t>Once called Weigh Stations. They are sites where officers can safely carry out thorough inspections, including vehicle weight and road user charges (RUC), logbook accuracy and driver impairment. Doesn't include road side weigh pit.</t>
  </si>
  <si>
    <t>The specific Weigh Facility Type as defined in the list of approved values.</t>
  </si>
  <si>
    <t>Type of Commercial Vehicle Safety Centre.</t>
  </si>
  <si>
    <t>Size of the office in m2.</t>
  </si>
  <si>
    <t>Total area of the site in m2.</t>
  </si>
  <si>
    <t>Is there any inspection shed?</t>
  </si>
  <si>
    <t>Number of Inspection Bays.</t>
  </si>
  <si>
    <t>Type of communication system present at the site.</t>
  </si>
  <si>
    <t>Weigh Pit</t>
  </si>
  <si>
    <t>Weigh In Motion Site</t>
  </si>
  <si>
    <t>Dynamic Weigh Bridge</t>
  </si>
  <si>
    <t>Static Weigh Bridge</t>
  </si>
  <si>
    <t>Regular</t>
  </si>
  <si>
    <t>Large</t>
  </si>
  <si>
    <t>CVSC</t>
  </si>
  <si>
    <t>Fibre Network</t>
  </si>
  <si>
    <t>Fluid Mesh</t>
  </si>
  <si>
    <t>Added pages:</t>
  </si>
  <si>
    <t>Stage of Construction (not for RAMM)</t>
  </si>
  <si>
    <t>Stage</t>
  </si>
  <si>
    <r>
      <t xml:space="preserve">What is the distance covered from start to finish? </t>
    </r>
    <r>
      <rPr>
        <b/>
        <sz val="10"/>
        <rFont val="Arial"/>
        <family val="2"/>
      </rPr>
      <t>This is calculated</t>
    </r>
  </si>
  <si>
    <t>Total length of the stopping place, can be derived geospatially.</t>
  </si>
  <si>
    <t>What is the offset from the centreline?
(m)</t>
  </si>
  <si>
    <t>Width of stopping place</t>
  </si>
  <si>
    <r>
      <t xml:space="preserve">What is the distance covered from start to finish of a marking? </t>
    </r>
    <r>
      <rPr>
        <b/>
        <sz val="10"/>
        <rFont val="Arial"/>
        <family val="2"/>
      </rPr>
      <t>This is calculated</t>
    </r>
    <r>
      <rPr>
        <sz val="10"/>
        <rFont val="Arial"/>
        <family val="2"/>
      </rPr>
      <t xml:space="preserve"> - use Adjustment to change.</t>
    </r>
  </si>
  <si>
    <t>Other changes:</t>
  </si>
  <si>
    <t>Name</t>
  </si>
  <si>
    <t>Bridge Structure Number</t>
  </si>
  <si>
    <t>Carried Function</t>
  </si>
  <si>
    <t>Crossed Function</t>
  </si>
  <si>
    <t>Road Width</t>
  </si>
  <si>
    <t>Total Width</t>
  </si>
  <si>
    <t>Co-Manager</t>
  </si>
  <si>
    <t>Road Lanes</t>
  </si>
  <si>
    <t>Surface Thickness</t>
  </si>
  <si>
    <t>Vertical Clearance</t>
  </si>
  <si>
    <t>Under Bridge Vertical Clearance</t>
  </si>
  <si>
    <t>Under Bridge Horizontal Clearance</t>
  </si>
  <si>
    <t>Waterway Name</t>
  </si>
  <si>
    <t>Has A Fish Passage?</t>
  </si>
  <si>
    <t>Span Count</t>
  </si>
  <si>
    <t>Span Arrangement</t>
  </si>
  <si>
    <t>Superstructure Cross Section</t>
  </si>
  <si>
    <t>Superstructure Long Section</t>
  </si>
  <si>
    <t>Superstructure Material</t>
  </si>
  <si>
    <t>Pier Type</t>
  </si>
  <si>
    <t>Maximum Pier Height</t>
  </si>
  <si>
    <t>Bearing Type</t>
  </si>
  <si>
    <t>Deck Material</t>
  </si>
  <si>
    <t>Deck Wearing Surface</t>
  </si>
  <si>
    <t>Deck Gradient</t>
  </si>
  <si>
    <t>Expansion Joint Type</t>
  </si>
  <si>
    <t>Beam Type</t>
  </si>
  <si>
    <t>Curvature</t>
  </si>
  <si>
    <t>The name signposted on the structure, or if not signposted, the name by which the structure is known</t>
  </si>
  <si>
    <t>The Bridge Structure Number (BSN) is the signposted number assigned to the structure</t>
  </si>
  <si>
    <t>Select all functions that are carried by the Bridge, typically along the top</t>
  </si>
  <si>
    <t>Select all functions that are crossed by the bridge and pass underneath or through the structure</t>
  </si>
  <si>
    <t>Overall width across the direction of the road, defined as the smaller distance of between the kerbs or the guardrails</t>
  </si>
  <si>
    <t>Total width across the direction of the road including pathways</t>
  </si>
  <si>
    <t>Field for bridges which should reflect the best estimate of when the structure should last until</t>
  </si>
  <si>
    <t>As required by the Bridge Descriptive Inventory</t>
  </si>
  <si>
    <t>The entity that manages the associated assets that are on top of the structure, if different from the manager</t>
  </si>
  <si>
    <t>The number of usable road lanes on the top of the structure along its length</t>
  </si>
  <si>
    <t>The thickness of road layers applied to the bridge, used for adjusting weight restrictions if needed</t>
  </si>
  <si>
    <t>Maximum weight allowed per axle for heavy vehicles. Enter zero if no restriction</t>
  </si>
  <si>
    <t>Maximum weight allowed on the structure overall for heavy vehicles. Enter zero if no restriction</t>
  </si>
  <si>
    <t>Maximum speed allowed for heavy vehicles. Enter zero if there is no special restriction</t>
  </si>
  <si>
    <t>Minimum vertical clearance for traffic on the structure. Enter zero to indicate no height restriction</t>
  </si>
  <si>
    <t>Minimum vertical clearance for traffic under the structure.</t>
  </si>
  <si>
    <t>Minimum horizontal clearance for traffic under the structure.</t>
  </si>
  <si>
    <t>If known, what waterway is crossed but this structure.</t>
  </si>
  <si>
    <t>Identify if any special design or construction has been dedicated to making the waterway more accessible to fish</t>
  </si>
  <si>
    <t>The number of spans that comprise the length of the bridge structure</t>
  </si>
  <si>
    <t>Groups of span lengths e.g. if spans are 15m, 30m, 30m, 30m, 15m, 15m, describe as 1/15, 3/30, 2/15</t>
  </si>
  <si>
    <t>The shape or construction that best describes the superstructure cross section</t>
  </si>
  <si>
    <t>The shape or construction that best describes the superstructure long section</t>
  </si>
  <si>
    <t>The material the superstructure is made from</t>
  </si>
  <si>
    <t>The foundation type of the structure</t>
  </si>
  <si>
    <t>The pier type of the structure</t>
  </si>
  <si>
    <t>Height of the pier above bed-level or ground</t>
  </si>
  <si>
    <t>The bearing type of the structure</t>
  </si>
  <si>
    <t>The material the deck is primarily created from</t>
  </si>
  <si>
    <t>The material used on the wearing surface of the deck</t>
  </si>
  <si>
    <t>State percentage or "Variable"</t>
  </si>
  <si>
    <t>The expansion join used in the structure</t>
  </si>
  <si>
    <t>The beam type used in the structure</t>
  </si>
  <si>
    <t>The best description the structure curvature</t>
  </si>
  <si>
    <t>Method used to access the asset.</t>
  </si>
  <si>
    <t>Any additional notes related to accessing the asset.</t>
  </si>
  <si>
    <t>Pedestrian Subway</t>
  </si>
  <si>
    <t>Stock Underpass</t>
  </si>
  <si>
    <t>Waterway - Enclosed</t>
  </si>
  <si>
    <t>Waterway - Open</t>
  </si>
  <si>
    <t>Slip Area</t>
  </si>
  <si>
    <t>Flood Plain</t>
  </si>
  <si>
    <t>Busway</t>
  </si>
  <si>
    <t>Major Service</t>
  </si>
  <si>
    <t>Urban Area</t>
  </si>
  <si>
    <t>Cliff / Batter</t>
  </si>
  <si>
    <t>Ford - Washover</t>
  </si>
  <si>
    <t>Ford - Piped</t>
  </si>
  <si>
    <t>Beam and Slab (Composite)</t>
  </si>
  <si>
    <t>Beam and Slab (Non Composite)</t>
  </si>
  <si>
    <t>Box Girder</t>
  </si>
  <si>
    <t>Slab</t>
  </si>
  <si>
    <t>Truss, Deck</t>
  </si>
  <si>
    <t>Truss, Through</t>
  </si>
  <si>
    <t>Units with Slab</t>
  </si>
  <si>
    <t>Units without Slab</t>
  </si>
  <si>
    <t>Beam Deck</t>
  </si>
  <si>
    <t>Super Structure Cross Section</t>
  </si>
  <si>
    <t>Arch, Deck</t>
  </si>
  <si>
    <t>Arch, Earth Filled</t>
  </si>
  <si>
    <t>Arch, Through</t>
  </si>
  <si>
    <t>Continuous Span</t>
  </si>
  <si>
    <t>Hinged Span</t>
  </si>
  <si>
    <t>Integral Span</t>
  </si>
  <si>
    <t>Portal Frame</t>
  </si>
  <si>
    <t>Semi-Integral (Link Slab Over Pier)</t>
  </si>
  <si>
    <t>Simple Span</t>
  </si>
  <si>
    <t>Suspended Span</t>
  </si>
  <si>
    <t>Suspension</t>
  </si>
  <si>
    <t>Super Structure Long Section</t>
  </si>
  <si>
    <t>Steel Pipe</t>
  </si>
  <si>
    <t>Formed by Foundation</t>
  </si>
  <si>
    <t>Masonry</t>
  </si>
  <si>
    <t>Reinforced Concrete Beam on In-Ground Column</t>
  </si>
  <si>
    <t>Reinforced Concrete Inclined Pier</t>
  </si>
  <si>
    <t>Reinforced Concrete Multiple Columns</t>
  </si>
  <si>
    <t>Reinforced Concrete Single Column</t>
  </si>
  <si>
    <t>Reinforced Concrete Wall or Diaphragm</t>
  </si>
  <si>
    <t>Steel Shell, Reinforced Concrete Filled</t>
  </si>
  <si>
    <t>Stone/Mortar Wall</t>
  </si>
  <si>
    <t>Bronze or Other non-ferrous sliding surface</t>
  </si>
  <si>
    <t>Elastomeric Bearing</t>
  </si>
  <si>
    <t>Elastomeric Bearing Strips</t>
  </si>
  <si>
    <t>Pot Bearing - Guided, Fixed</t>
  </si>
  <si>
    <t>Pot Bearing - Free Float</t>
  </si>
  <si>
    <t>Graphite Impregnated Asbestos</t>
  </si>
  <si>
    <t>Mortar Bed for Beam &amp; Rubber Strip Bearing for SS</t>
  </si>
  <si>
    <t>Pot Bearing</t>
  </si>
  <si>
    <t>Rubber and Embedded Steel Plate</t>
  </si>
  <si>
    <t>Rubber and PTFE or Stainless Sliding Surface</t>
  </si>
  <si>
    <t>Rubber Strip Bearing and Mortar Pad</t>
  </si>
  <si>
    <t>Rubber Un-Reinforced</t>
  </si>
  <si>
    <t>Steel Fixed or Sliding Plate or Rocker</t>
  </si>
  <si>
    <t>Steel Hinge and Roller</t>
  </si>
  <si>
    <t>Steel Hinge</t>
  </si>
  <si>
    <t>Strip Bearing and Mortar Pad</t>
  </si>
  <si>
    <t>Superstructure Monolithic</t>
  </si>
  <si>
    <t>Ballast and rail</t>
  </si>
  <si>
    <t>Chip seal</t>
  </si>
  <si>
    <t>Rail</t>
  </si>
  <si>
    <t>Wood - Deck Plank</t>
  </si>
  <si>
    <t>Wood - Running Plank</t>
  </si>
  <si>
    <t>Cobble</t>
  </si>
  <si>
    <t>Air Gap</t>
  </si>
  <si>
    <t>Bitumen Filled Gap</t>
  </si>
  <si>
    <t>Modular Joint</t>
  </si>
  <si>
    <t>Rubber Extrusion Reinforced</t>
  </si>
  <si>
    <t>Rubber Extrusion Unreinforced</t>
  </si>
  <si>
    <t>Rubber Seal (Solid)</t>
  </si>
  <si>
    <t>Rubber Seal and Vertical Metal Plate</t>
  </si>
  <si>
    <t>Rubber Strip Seal</t>
  </si>
  <si>
    <t>Metal Finger Joint</t>
  </si>
  <si>
    <t>Metal Sliding Plate</t>
  </si>
  <si>
    <t>Double Core Unit</t>
  </si>
  <si>
    <t>I Beam</t>
  </si>
  <si>
    <t>Precast Concrete Panel</t>
  </si>
  <si>
    <t>RSJ and U Beam</t>
  </si>
  <si>
    <t>Stringers and Transom</t>
  </si>
  <si>
    <t>T Beam</t>
  </si>
  <si>
    <t>U Beam</t>
  </si>
  <si>
    <t>T Beam - Inverted</t>
  </si>
  <si>
    <t>Log Beam</t>
  </si>
  <si>
    <t>Plate Girder</t>
  </si>
  <si>
    <t>Wood Beam</t>
  </si>
  <si>
    <t>Hollow Core Beam</t>
  </si>
  <si>
    <t>Super T</t>
  </si>
  <si>
    <t>Horizontal and Veridical Crest Curve</t>
  </si>
  <si>
    <t>Horizontal and Veridical Sag Curve</t>
  </si>
  <si>
    <t>Horizontal Curve</t>
  </si>
  <si>
    <t>Multiple Horizontal Curve</t>
  </si>
  <si>
    <t>Multiple Vertical Curve</t>
  </si>
  <si>
    <t>Straight</t>
  </si>
  <si>
    <t>Vertical Crest Curve</t>
  </si>
  <si>
    <t>Vertical Sag Curve</t>
  </si>
  <si>
    <t>Curvature Type</t>
  </si>
  <si>
    <t>Prestressed Concrete</t>
  </si>
  <si>
    <t>Reinforced Concrete</t>
  </si>
  <si>
    <t>Wood - Longitudinal Plank</t>
  </si>
  <si>
    <t>Wood - Transverse Plank</t>
  </si>
  <si>
    <t>Wood - Diagonal Plank</t>
  </si>
  <si>
    <t>Wood - Glue Laminated</t>
  </si>
  <si>
    <t>Wood - Glue Laminated and LVL</t>
  </si>
  <si>
    <t>Wood - Nail Laminated</t>
  </si>
  <si>
    <t>Super Structure Material</t>
  </si>
  <si>
    <t>Concrete Cast Insitu Prestressed</t>
  </si>
  <si>
    <t>Concrete Cast Insitu Reinforced</t>
  </si>
  <si>
    <t>Concrete Precast Pre and Post Tensioned</t>
  </si>
  <si>
    <t>Concrete Precast Pre-tensioned</t>
  </si>
  <si>
    <t>Concrete Precast Reinforced</t>
  </si>
  <si>
    <t>Concrete Precast Post-tensioned</t>
  </si>
  <si>
    <t>Traffic Island, Weigh Site, Traffic Signal, Aspect, Target Board, Luminaire, Pathway, Kerb Crossing, Bridge</t>
  </si>
  <si>
    <t>Simplified and tidied conditional formatting, added "stage" field</t>
  </si>
  <si>
    <t>PAPANUI RD</t>
  </si>
  <si>
    <t>LAURENCE ST</t>
  </si>
  <si>
    <t>SHETLAND ST</t>
  </si>
  <si>
    <t>MOORHOUSE AVE 4 EAST FITZGERALD AVE</t>
  </si>
  <si>
    <t>MOORHOUSE AVE 2 NORTH</t>
  </si>
  <si>
    <t>MOORHOUSE AVE 3 SOUTH</t>
  </si>
  <si>
    <t>MOORHOUSE AVE 6 NORTH O/BRIDGE</t>
  </si>
  <si>
    <t>MOORHOUSE AVE 7 SOUTH O/BRIDGE</t>
  </si>
  <si>
    <t>LINWOOD AVE 6 ACC EAST HARGOOD ST</t>
  </si>
  <si>
    <t>MCCARTHY ST SHOPS / ACCESS/PARKING</t>
  </si>
  <si>
    <t>RAYCROFT ST 2 OFF RAYCROFT ST</t>
  </si>
  <si>
    <t>BUCKLEYS RD 1 WEST</t>
  </si>
  <si>
    <t>BUCKLEYS RD 2 EAST</t>
  </si>
  <si>
    <t>NICHOLAS DRV 1</t>
  </si>
  <si>
    <t>NICHOLAS DRV 2 NORTH "T"</t>
  </si>
  <si>
    <t>WESTMINSTER ST</t>
  </si>
  <si>
    <t>MONCUR PL</t>
  </si>
  <si>
    <t>PENN PL</t>
  </si>
  <si>
    <t>RHONA ST</t>
  </si>
  <si>
    <t>MCLEAN ST</t>
  </si>
  <si>
    <t>BRAEMAR PL</t>
  </si>
  <si>
    <t>WYON ST</t>
  </si>
  <si>
    <t>HULBERT ST</t>
  </si>
  <si>
    <t>SEWELL ST</t>
  </si>
  <si>
    <t>CARNARVON ST</t>
  </si>
  <si>
    <t>DACRE ST</t>
  </si>
  <si>
    <t>PRICE PL</t>
  </si>
  <si>
    <t>COULTER ST</t>
  </si>
  <si>
    <t>KEARNEYS RD</t>
  </si>
  <si>
    <t>MECCA PL</t>
  </si>
  <si>
    <t>RUDDS RD</t>
  </si>
  <si>
    <t>CYPRESS ST</t>
  </si>
  <si>
    <t>GRIFFITHS AVE</t>
  </si>
  <si>
    <t>DIGBY PL</t>
  </si>
  <si>
    <t>MACES RD</t>
  </si>
  <si>
    <t>KEIGHLEYS RD</t>
  </si>
  <si>
    <t>ORMANDY PL</t>
  </si>
  <si>
    <t>LOGIE PL</t>
  </si>
  <si>
    <t>DAMIEN PL</t>
  </si>
  <si>
    <t>ROWCLIFFE CRES</t>
  </si>
  <si>
    <t>RURU RD 1 WEST MACES RD</t>
  </si>
  <si>
    <t>STEVENS ST</t>
  </si>
  <si>
    <t>HOLLAND ST</t>
  </si>
  <si>
    <t>HARTNELL PL</t>
  </si>
  <si>
    <t>TORLESSE ST</t>
  </si>
  <si>
    <t>SENIOR PL</t>
  </si>
  <si>
    <t>WALCOT ST</t>
  </si>
  <si>
    <t>NEWTOWN ST 2 OFF WICKHAM ST</t>
  </si>
  <si>
    <t>JECKS PL</t>
  </si>
  <si>
    <t>PALINURUS RD</t>
  </si>
  <si>
    <t>FRENSHAM CRES</t>
  </si>
  <si>
    <t>COMPTON ST</t>
  </si>
  <si>
    <t>WILDWOOD AVE</t>
  </si>
  <si>
    <t>KERRS RD 2 NORTH WAINONI RD</t>
  </si>
  <si>
    <t>KERRS RD 1 SOUTH WAINONI RD</t>
  </si>
  <si>
    <t>ISLAY PL</t>
  </si>
  <si>
    <t>JURA PL</t>
  </si>
  <si>
    <t>ARRAN CRES</t>
  </si>
  <si>
    <t>BUTE ST</t>
  </si>
  <si>
    <t>TILFORD ST</t>
  </si>
  <si>
    <t>OKEOVER ST</t>
  </si>
  <si>
    <t>GOW PL</t>
  </si>
  <si>
    <t>SMITH ST</t>
  </si>
  <si>
    <t>BRAY ST</t>
  </si>
  <si>
    <t>STAFFA ST</t>
  </si>
  <si>
    <t>HILLVIEW RD</t>
  </si>
  <si>
    <t>LEYDEN ST</t>
  </si>
  <si>
    <t>CROSS ST</t>
  </si>
  <si>
    <t>RANDOLPH ST</t>
  </si>
  <si>
    <t>MACKWORTH ST</t>
  </si>
  <si>
    <t>ST JOHNS ST</t>
  </si>
  <si>
    <t>ALPORT PL</t>
  </si>
  <si>
    <t>OLDS PL</t>
  </si>
  <si>
    <t>CHARLESWORTH ST</t>
  </si>
  <si>
    <t>KIDBROOKE ST</t>
  </si>
  <si>
    <t>GLENBYRE PL</t>
  </si>
  <si>
    <t>NEWTOWN ST 1 OFF MACES RD</t>
  </si>
  <si>
    <t>CLYDESDALE ST</t>
  </si>
  <si>
    <t>HARGOOD ST</t>
  </si>
  <si>
    <t>OBAN PL</t>
  </si>
  <si>
    <t>GLENROY ST</t>
  </si>
  <si>
    <t>PORTMAN ST</t>
  </si>
  <si>
    <t>ST MARKS ST</t>
  </si>
  <si>
    <t>ST LUKES ST</t>
  </si>
  <si>
    <t>BUFFON ST</t>
  </si>
  <si>
    <t>LANCEWOOD DRV 2 DUNBARS - LANCEWOOD</t>
  </si>
  <si>
    <t>VIENNA ST</t>
  </si>
  <si>
    <t>BRONTE PL</t>
  </si>
  <si>
    <t>FOVANT ST</t>
  </si>
  <si>
    <t>FOUNTAINS RD</t>
  </si>
  <si>
    <t>FOSTER ST 2 FOSTER TO TROUP DRV</t>
  </si>
  <si>
    <t>FOREMANS RD 2 EAST HALSWELL JCT RD</t>
  </si>
  <si>
    <t>FOREMANS RD 3 MAIN SOUTH - FOREMANS</t>
  </si>
  <si>
    <t>FOREMANS RD 1 WEST HALSWELL JCT RD</t>
  </si>
  <si>
    <t>FLORIDA ST</t>
  </si>
  <si>
    <t>DEFOE PL</t>
  </si>
  <si>
    <t>FLINDERS RD</t>
  </si>
  <si>
    <t>FLAVELL ST</t>
  </si>
  <si>
    <t>FIONA PL</t>
  </si>
  <si>
    <t>FINSBURY ST</t>
  </si>
  <si>
    <t>FIELD TCE</t>
  </si>
  <si>
    <t>KAHUKURA RD</t>
  </si>
  <si>
    <t>YUKON PL</t>
  </si>
  <si>
    <t>YARDLEY ST</t>
  </si>
  <si>
    <t>THACKERAY PL</t>
  </si>
  <si>
    <t>THACKERAY ST</t>
  </si>
  <si>
    <t>MATLOCK ST</t>
  </si>
  <si>
    <t>WALPOLE ST</t>
  </si>
  <si>
    <t>MOWBRAY ST</t>
  </si>
  <si>
    <t>SHAKESPEARE RD</t>
  </si>
  <si>
    <t>LISMORE ST</t>
  </si>
  <si>
    <t>YALDHURST RD 4 WEST RACECOURSE RD</t>
  </si>
  <si>
    <t>BLAKEHALL PL 2 CUL DE SAC</t>
  </si>
  <si>
    <t>YALDHURST RD 1</t>
  </si>
  <si>
    <t>WYNAND PL</t>
  </si>
  <si>
    <t>WYCOLA AVE</t>
  </si>
  <si>
    <t>WYATT PL</t>
  </si>
  <si>
    <t>WORTHY ST</t>
  </si>
  <si>
    <t>WORSLEYS RD</t>
  </si>
  <si>
    <t>WOODSTOCK PL</t>
  </si>
  <si>
    <t>WOODSIDE COMMON</t>
  </si>
  <si>
    <t>WOODLAU RISE</t>
  </si>
  <si>
    <t>WOODCOTE AVE</t>
  </si>
  <si>
    <t>WOODBURY ST</t>
  </si>
  <si>
    <t>WANSTEAD PL</t>
  </si>
  <si>
    <t>STACEY PL</t>
  </si>
  <si>
    <t>WOODBRIDGE RD</t>
  </si>
  <si>
    <t>WITTYS RD</t>
  </si>
  <si>
    <t>WITHELLS RD</t>
  </si>
  <si>
    <t>DUNOON PL</t>
  </si>
  <si>
    <t>CLAYMORE ST</t>
  </si>
  <si>
    <t>LOMOND PL</t>
  </si>
  <si>
    <t>COB CRES</t>
  </si>
  <si>
    <t>SHORT ST</t>
  </si>
  <si>
    <t>KINGSLEY ST</t>
  </si>
  <si>
    <t>WITHAM ST</t>
  </si>
  <si>
    <t>WISE ST</t>
  </si>
  <si>
    <t>WILSONS RD 1 SOUTH OF WALTHAM RD</t>
  </si>
  <si>
    <t>HASSALS LANE</t>
  </si>
  <si>
    <t>BYRON ST</t>
  </si>
  <si>
    <t>WILSON ST</t>
  </si>
  <si>
    <t>WILMERS RD</t>
  </si>
  <si>
    <t>WILLOCK PL</t>
  </si>
  <si>
    <t>APRIL PL</t>
  </si>
  <si>
    <t>WILFRID ST</t>
  </si>
  <si>
    <t>WILDING ST</t>
  </si>
  <si>
    <t>WIGRAM RD 2 SOUTH CSM</t>
  </si>
  <si>
    <t>WIGRAM RD1</t>
  </si>
  <si>
    <t>WHITELEIGH AVE</t>
  </si>
  <si>
    <t>WHISBY RD</t>
  </si>
  <si>
    <t>WHINCOPS RD</t>
  </si>
  <si>
    <t>WHERSTEAD RD</t>
  </si>
  <si>
    <t>WHELAN PL</t>
  </si>
  <si>
    <t>WHAREORA TCE</t>
  </si>
  <si>
    <t>WHARENUI RD</t>
  </si>
  <si>
    <t>WHAKA TCE</t>
  </si>
  <si>
    <t>WESTMONT ST</t>
  </si>
  <si>
    <t>CARLYLE ST</t>
  </si>
  <si>
    <t>DOMETT ST</t>
  </si>
  <si>
    <t>WESTLAKE DRV</t>
  </si>
  <si>
    <t>WESTGROVE AVE</t>
  </si>
  <si>
    <t>WESTFIELD AVE</t>
  </si>
  <si>
    <t>WESTENRA TCE</t>
  </si>
  <si>
    <t>BUNYAN ST</t>
  </si>
  <si>
    <t>WESTBURN TCE</t>
  </si>
  <si>
    <t>WENTWORTH ST</t>
  </si>
  <si>
    <t>WEKA ST</t>
  </si>
  <si>
    <t>BARBOUR ST</t>
  </si>
  <si>
    <t>WEDGEWOOD AVE</t>
  </si>
  <si>
    <t>WEAVER PL</t>
  </si>
  <si>
    <t>CABLE ST</t>
  </si>
  <si>
    <t>WATTS RD</t>
  </si>
  <si>
    <t>WATERLOO RD</t>
  </si>
  <si>
    <t>GRAFTON ST</t>
  </si>
  <si>
    <t>FREDERICK ST</t>
  </si>
  <si>
    <t>OSBORNE ST</t>
  </si>
  <si>
    <t>WASHBOURNES RD</t>
  </si>
  <si>
    <t>WOOD LANE</t>
  </si>
  <si>
    <t>WARNER PL</t>
  </si>
  <si>
    <t>WALSALL ST</t>
  </si>
  <si>
    <t>WALES ST</t>
  </si>
  <si>
    <t>LANCASTER ST</t>
  </si>
  <si>
    <t>TALFOURD PL</t>
  </si>
  <si>
    <t>WAITOHI ST</t>
  </si>
  <si>
    <t>WAIPARA ST</t>
  </si>
  <si>
    <t>WAINUI ST</t>
  </si>
  <si>
    <t>WESTBY ST</t>
  </si>
  <si>
    <t>YORK ST</t>
  </si>
  <si>
    <t>HORNBROOK ST</t>
  </si>
  <si>
    <t>WAIMAIRI RD 2 NORTH PEER ST</t>
  </si>
  <si>
    <t>WAIMAIRI RD 1 SOUTH PEER ST</t>
  </si>
  <si>
    <t>BOND ST</t>
  </si>
  <si>
    <t>WAIAU ST</t>
  </si>
  <si>
    <t>WADES AVE</t>
  </si>
  <si>
    <t>WADELEY RD</t>
  </si>
  <si>
    <t>VISTA PL</t>
  </si>
  <si>
    <t>VIEW TCE 2 CUL DE SAC ACC #4-25</t>
  </si>
  <si>
    <t>RAYCROFT ST 1</t>
  </si>
  <si>
    <t>CHARLES ST</t>
  </si>
  <si>
    <t>VICTORIA PARK RD</t>
  </si>
  <si>
    <t>VICKI ST</t>
  </si>
  <si>
    <t>VICKERYS RD</t>
  </si>
  <si>
    <t>HENRY ST</t>
  </si>
  <si>
    <t>VERNON TCE 2 UPPER ACCESS</t>
  </si>
  <si>
    <t>VERNON TCE 1</t>
  </si>
  <si>
    <t>VEGA PL</t>
  </si>
  <si>
    <t>VANGUARD DRV</t>
  </si>
  <si>
    <t>RUSSELL ST</t>
  </si>
  <si>
    <t>CHELSEA ST</t>
  </si>
  <si>
    <t>VALLEY RD</t>
  </si>
  <si>
    <t>VERNON TCE 3 LOWER ACCESS</t>
  </si>
  <si>
    <t>ULDALE PL</t>
  </si>
  <si>
    <t>TYNE ST</t>
  </si>
  <si>
    <t>TYNDALE PL</t>
  </si>
  <si>
    <t>TWIGGER ST</t>
  </si>
  <si>
    <t>TUIRAU PL</t>
  </si>
  <si>
    <t>TUI ST</t>
  </si>
  <si>
    <t>ORBELL ST 1 OFF BROUGHAM ST</t>
  </si>
  <si>
    <t>TUDOR AVE</t>
  </si>
  <si>
    <t>TRUSCOTTS RD 1 TO FERRYMEAD PK DRV</t>
  </si>
  <si>
    <t>TRIPP PL</t>
  </si>
  <si>
    <t>TREVOR ST</t>
  </si>
  <si>
    <t>TRENTS RD</t>
  </si>
  <si>
    <t>TREFFERS RD</t>
  </si>
  <si>
    <t>ISABELLA PL 1 NORTH FREDERICK ST</t>
  </si>
  <si>
    <t>TOWNSHEND CRES</t>
  </si>
  <si>
    <t>TOWER ST</t>
  </si>
  <si>
    <t>TOTARA ST</t>
  </si>
  <si>
    <t>TOORAK AVE</t>
  </si>
  <si>
    <t>TONGA PL</t>
  </si>
  <si>
    <t>TITOKI ST</t>
  </si>
  <si>
    <t>ISABELLA PL 2 SOUTH FREDERICK ST</t>
  </si>
  <si>
    <t>ALDERSHOT ST</t>
  </si>
  <si>
    <t>TIRANGI ST</t>
  </si>
  <si>
    <t>TIORA PL</t>
  </si>
  <si>
    <t>TINTERN AVE</t>
  </si>
  <si>
    <t>GOSPORT ST</t>
  </si>
  <si>
    <t>TINOKORE ST</t>
  </si>
  <si>
    <t>TIMOTHY PL</t>
  </si>
  <si>
    <t>TIKA ST</t>
  </si>
  <si>
    <t>TIE PL</t>
  </si>
  <si>
    <t>TWYNHAM PL</t>
  </si>
  <si>
    <t>PURBECK PL</t>
  </si>
  <si>
    <t>THORRINGTON RD</t>
  </si>
  <si>
    <t>THORNHILL PL</t>
  </si>
  <si>
    <t>LYNDHURST CRES</t>
  </si>
  <si>
    <t>THE CRESCENT</t>
  </si>
  <si>
    <t>TENSING PL</t>
  </si>
  <si>
    <t>TEMPLETONS RD</t>
  </si>
  <si>
    <t>TE KURA ST</t>
  </si>
  <si>
    <t>TAVISTOCK PL</t>
  </si>
  <si>
    <t>TAVENDER ST 2 EAST RADLEY ST</t>
  </si>
  <si>
    <t>TAVENDER ST 1 WEST RADLEY ST</t>
  </si>
  <si>
    <t>MACKENZIE AVE</t>
  </si>
  <si>
    <t>TAURIMA ST</t>
  </si>
  <si>
    <t>PALAMINO PL</t>
  </si>
  <si>
    <t>TAUIWI CRES</t>
  </si>
  <si>
    <t>TARA ST</t>
  </si>
  <si>
    <t>TANNER ST</t>
  </si>
  <si>
    <t>KESWICK ST</t>
  </si>
  <si>
    <t>TALLTREE AVE</t>
  </si>
  <si>
    <t>TAKARO AVE</t>
  </si>
  <si>
    <t>TAKAHE DRV</t>
  </si>
  <si>
    <t>SYMES RD 2 LINK/"T" TO VICKERYS RD</t>
  </si>
  <si>
    <t>SYMES RD 1 MAIN SOUTH RD LINK</t>
  </si>
  <si>
    <t>SWITHLAND PL</t>
  </si>
  <si>
    <t>SUVA ST</t>
  </si>
  <si>
    <t>SUTHERLANDS RD</t>
  </si>
  <si>
    <t>SUNVALE TCE</t>
  </si>
  <si>
    <t>SUNBEAM PL</t>
  </si>
  <si>
    <t>SULBY RD</t>
  </si>
  <si>
    <t>STRAVEN RD</t>
  </si>
  <si>
    <t>HOBSON ST</t>
  </si>
  <si>
    <t>FIFIELD TCE</t>
  </si>
  <si>
    <t>STRATHEAN AVE</t>
  </si>
  <si>
    <t>STORRY PL</t>
  </si>
  <si>
    <t>STORMONT PL</t>
  </si>
  <si>
    <t>STEELE ST</t>
  </si>
  <si>
    <t>STEDLEY PL</t>
  </si>
  <si>
    <t>STEADMAN RD</t>
  </si>
  <si>
    <t>STAVELEY ST</t>
  </si>
  <si>
    <t>STATION RD OFF MARTINDALES RD</t>
  </si>
  <si>
    <t>ST MARTINS RD 1</t>
  </si>
  <si>
    <t>ST CLIO ST</t>
  </si>
  <si>
    <t>SPRINGS RD 3 WEST HALSWELL JCT RD</t>
  </si>
  <si>
    <t>SPRINGS RD 1 EAST HALSWELL JCT RD</t>
  </si>
  <si>
    <t>SPRINGMEAD PL</t>
  </si>
  <si>
    <t>DE COURCY PL</t>
  </si>
  <si>
    <t>SPRINGHILL ST</t>
  </si>
  <si>
    <t>SPARKS RD</t>
  </si>
  <si>
    <t>SILVESTER ST</t>
  </si>
  <si>
    <t>SEAFORTH PL</t>
  </si>
  <si>
    <t>RICHARDSON TCE</t>
  </si>
  <si>
    <t>WILDBERRY ST</t>
  </si>
  <si>
    <t>VINCENT PL 1 N/WEST #2-6</t>
  </si>
  <si>
    <t>VINCENT PL 2 S/EAST #60-71</t>
  </si>
  <si>
    <t>SULLIVAN AVE</t>
  </si>
  <si>
    <t>SONTER RD</t>
  </si>
  <si>
    <t>SOLWAY AVE</t>
  </si>
  <si>
    <t>JUDGE ST</t>
  </si>
  <si>
    <t>CONNAL ST 2 WEST MCRAE ST</t>
  </si>
  <si>
    <t>DICKSON CRES 2 CUL DE SAC</t>
  </si>
  <si>
    <t>SMARTS RD 1 OFF CARMEN RD</t>
  </si>
  <si>
    <t>SLOAN TCE</t>
  </si>
  <si>
    <t>SKERTEN AVE 1 OFF SHANDS RD</t>
  </si>
  <si>
    <t>CONNAL ST 1 OFF GARLANDS RD</t>
  </si>
  <si>
    <t>MANNING PL</t>
  </si>
  <si>
    <t>SISKA PL</t>
  </si>
  <si>
    <t>SILVERWOOD PL</t>
  </si>
  <si>
    <t>SHIRLDALE PL</t>
  </si>
  <si>
    <t>SHELDON ST</t>
  </si>
  <si>
    <t>SHANDS RD</t>
  </si>
  <si>
    <t>DAMPIER ST</t>
  </si>
  <si>
    <t>WHITTINGTON AVE</t>
  </si>
  <si>
    <t>SHAND CRES</t>
  </si>
  <si>
    <t>SHANAWAY CLOSE</t>
  </si>
  <si>
    <t>SHAMROCK PL</t>
  </si>
  <si>
    <t>SHALAMAR DRV</t>
  </si>
  <si>
    <t>SHAFTESBURY ST</t>
  </si>
  <si>
    <t>SEYMOUR ST</t>
  </si>
  <si>
    <t>SETON ST</t>
  </si>
  <si>
    <t>SEDGWICK WAY</t>
  </si>
  <si>
    <t>SEAGRAVE PL 2 CUL DE SAC</t>
  </si>
  <si>
    <t>SEAGRAVE PL 1 OFF RAXWORTHY ST</t>
  </si>
  <si>
    <t>SCRUTTONS RD</t>
  </si>
  <si>
    <t>SCHOOL RD HALSWELL</t>
  </si>
  <si>
    <t>SCHOOL RD YALDHURST 1</t>
  </si>
  <si>
    <t>SCARFF PL</t>
  </si>
  <si>
    <t>SAYERS CRES</t>
  </si>
  <si>
    <t>OLD SAVILLS RD (AIRPORT)</t>
  </si>
  <si>
    <t>DERENZY PL</t>
  </si>
  <si>
    <t>SAVILLS RD</t>
  </si>
  <si>
    <t>DRUMMOND ST</t>
  </si>
  <si>
    <t>SANTA ROSA AVE</t>
  </si>
  <si>
    <t>BROUGHAM ST 1 NORTH</t>
  </si>
  <si>
    <t>SABYS RD</t>
  </si>
  <si>
    <t>RYELAND AVE</t>
  </si>
  <si>
    <t>RYANS RD</t>
  </si>
  <si>
    <t>RUTHERGLEN AVE</t>
  </si>
  <si>
    <t>RUSSLEY RD 1 EAST</t>
  </si>
  <si>
    <t>RUNNYMEDE DRV</t>
  </si>
  <si>
    <t>RUDLEIGH AVE</t>
  </si>
  <si>
    <t>RUAKAKA ST</t>
  </si>
  <si>
    <t>ROYDS ST</t>
  </si>
  <si>
    <t>ROYDON DRV</t>
  </si>
  <si>
    <t>ROWANWOOD CLOSE</t>
  </si>
  <si>
    <t>ROUNTREE ST</t>
  </si>
  <si>
    <t>ROTHERHAM ST</t>
  </si>
  <si>
    <t>ROSWELL PL</t>
  </si>
  <si>
    <t>ROSTHWAITE PL</t>
  </si>
  <si>
    <t>ROSENEATH PL</t>
  </si>
  <si>
    <t>ROSELLA ST</t>
  </si>
  <si>
    <t>ROSEDALE PL</t>
  </si>
  <si>
    <t>ROSCOE ST</t>
  </si>
  <si>
    <t>ROSAMUND PL</t>
  </si>
  <si>
    <t>ROLLIN ST</t>
  </si>
  <si>
    <t>ROCHE AVE</t>
  </si>
  <si>
    <t>ROBERTS RD</t>
  </si>
  <si>
    <t>MAIN SOUTH RD 6 SOUTH RLY O/BRIDGE</t>
  </si>
  <si>
    <t>ROA RD</t>
  </si>
  <si>
    <t>RIWAI ST</t>
  </si>
  <si>
    <t>RIVERLAW TCE 2 EAST ST MARTINS RD</t>
  </si>
  <si>
    <t>RIVERLAW TCE 1 WEST ST MARTINS RD</t>
  </si>
  <si>
    <t>RINGWOOD PL</t>
  </si>
  <si>
    <t>RIMU ST</t>
  </si>
  <si>
    <t>RILEY CRES</t>
  </si>
  <si>
    <t>RIDDER PL</t>
  </si>
  <si>
    <t>RICCARTON RD</t>
  </si>
  <si>
    <t>REX ST</t>
  </si>
  <si>
    <t>REVELL ST</t>
  </si>
  <si>
    <t>RENFREW ST</t>
  </si>
  <si>
    <t>REMUERA AVE</t>
  </si>
  <si>
    <t>REMPSTONE DRV</t>
  </si>
  <si>
    <t>REARSBY DRV</t>
  </si>
  <si>
    <t>READING ST</t>
  </si>
  <si>
    <t>RAXWORTHY ST</t>
  </si>
  <si>
    <t>LANE ST</t>
  </si>
  <si>
    <t>RAVENSDALE RISE</t>
  </si>
  <si>
    <t>BUTLER ST</t>
  </si>
  <si>
    <t>RAVENNA ST</t>
  </si>
  <si>
    <t>RATTRAY ST</t>
  </si>
  <si>
    <t>RATA ST</t>
  </si>
  <si>
    <t>RAPAKI RD</t>
  </si>
  <si>
    <t>RANUI ST</t>
  </si>
  <si>
    <t>RAMAHANA RD</t>
  </si>
  <si>
    <t>RADLEY ST</t>
  </si>
  <si>
    <t>HAWFORD RD 1 SOUTH FORD RD</t>
  </si>
  <si>
    <t>LOUISSON PL</t>
  </si>
  <si>
    <t>RADBROOK ST</t>
  </si>
  <si>
    <t>RACHEL PL</t>
  </si>
  <si>
    <t>RACECOURSE RD 3 NORTH OF EPSOM RD</t>
  </si>
  <si>
    <t>RACECOURSE RD 2 WEST OF EPSOM RD</t>
  </si>
  <si>
    <t>RACECOURSE RD 1 ONE WAY</t>
  </si>
  <si>
    <t>QUAIFES RD</t>
  </si>
  <si>
    <t>PURIRI ST</t>
  </si>
  <si>
    <t>PURAU TCE</t>
  </si>
  <si>
    <t>PUNA ST</t>
  </si>
  <si>
    <t>PULFORD PL</t>
  </si>
  <si>
    <t>PROSSERS RD</t>
  </si>
  <si>
    <t>PRISK PL</t>
  </si>
  <si>
    <t>PRIORSFORD CRT</t>
  </si>
  <si>
    <t>PRINCESS ST</t>
  </si>
  <si>
    <t>PRAIRIE PL</t>
  </si>
  <si>
    <t>HAY ST</t>
  </si>
  <si>
    <t>POWELL CRES</t>
  </si>
  <si>
    <t>POUND ROAD</t>
  </si>
  <si>
    <t>KORORA ST</t>
  </si>
  <si>
    <t>BROMLEY RD</t>
  </si>
  <si>
    <t>PORT HILLS RD 2 WEST OPAWA RD</t>
  </si>
  <si>
    <t>PORT HILLS RD 1 (SH 76)</t>
  </si>
  <si>
    <t>HEATHCOTE ST</t>
  </si>
  <si>
    <t>HOPKINS ST</t>
  </si>
  <si>
    <t>PORT HILLS RD 1 EAST OPAWA RD</t>
  </si>
  <si>
    <t>POPE ST</t>
  </si>
  <si>
    <t>PINEHURST CRES</t>
  </si>
  <si>
    <t>PIKO CRES</t>
  </si>
  <si>
    <t>PICTON AVE 2 NORTH BLENHEIM RD</t>
  </si>
  <si>
    <t>JUBILEE ST</t>
  </si>
  <si>
    <t>PICTON AVE 1 SOUTH BLENHEIM RD</t>
  </si>
  <si>
    <t>CRANLEY ST</t>
  </si>
  <si>
    <t>PEVEREL ST</t>
  </si>
  <si>
    <t>JOLLIE ST</t>
  </si>
  <si>
    <t>BUTTERFIELD AVE</t>
  </si>
  <si>
    <t>PETWORTH PL</t>
  </si>
  <si>
    <t>PETHIG PL</t>
  </si>
  <si>
    <t>PENWOOD ST</t>
  </si>
  <si>
    <t>PENTRE TCE</t>
  </si>
  <si>
    <t>PENTONVILLE CLOSE</t>
  </si>
  <si>
    <t>PENSACOLA CRES</t>
  </si>
  <si>
    <t>PENRUDDOCK RISE</t>
  </si>
  <si>
    <t>ROSSMORE TCE</t>
  </si>
  <si>
    <t>PEER ST</t>
  </si>
  <si>
    <t>PEEBLES DRV</t>
  </si>
  <si>
    <t>PATTERSON TCE</t>
  </si>
  <si>
    <t>PARR PL</t>
  </si>
  <si>
    <t>PARKVIEW PL</t>
  </si>
  <si>
    <t>PARKSTONE AVE</t>
  </si>
  <si>
    <t>PARKLANDS DRV</t>
  </si>
  <si>
    <t>PARKINSON PL</t>
  </si>
  <si>
    <t>PARKHOUSE RD</t>
  </si>
  <si>
    <t>PARKER ST</t>
  </si>
  <si>
    <t>PARADYNE PL</t>
  </si>
  <si>
    <t>PALATINE TCE</t>
  </si>
  <si>
    <t>PAHAU PL</t>
  </si>
  <si>
    <t>PAEROA ST</t>
  </si>
  <si>
    <t>OWENS TCE</t>
  </si>
  <si>
    <t>OWAKA RD</t>
  </si>
  <si>
    <t>OTARA ST</t>
  </si>
  <si>
    <t>OSTEND PL</t>
  </si>
  <si>
    <t>ORIANA CRES</t>
  </si>
  <si>
    <t>ORCHARD RD</t>
  </si>
  <si>
    <t>OPIHI ST</t>
  </si>
  <si>
    <t>MCGREGORS RD 1 SOUTH HAY ST</t>
  </si>
  <si>
    <t>BARTON ST 1 CONNAL ST TO BAMFORD ST</t>
  </si>
  <si>
    <t>GOULD CRES</t>
  </si>
  <si>
    <t>OLLIVIERS RD 4 HEREFORD CUL DE SAC</t>
  </si>
  <si>
    <t>OLLIVIERS RD 1 FERRY TO BUCCLEUGH</t>
  </si>
  <si>
    <t>LOCARNO ST</t>
  </si>
  <si>
    <t>BORDESLEY ST</t>
  </si>
  <si>
    <t>JOHN PATTERSON DR</t>
  </si>
  <si>
    <t>THIRD ST</t>
  </si>
  <si>
    <t>CHOLMONDELEY AVE</t>
  </si>
  <si>
    <t>OLDHAM CRES</t>
  </si>
  <si>
    <t>OLD WEST COAST RD</t>
  </si>
  <si>
    <t>OLD TAI TAPU RD</t>
  </si>
  <si>
    <t>OAKRIDGE ST</t>
  </si>
  <si>
    <t>OAKLEY CRES</t>
  </si>
  <si>
    <t>OAKHURST PL</t>
  </si>
  <si>
    <t>OAKHAMPTON ST</t>
  </si>
  <si>
    <t>OAKDALE ST</t>
  </si>
  <si>
    <t>O'HALLORAN DRV</t>
  </si>
  <si>
    <t>O'BRIENS RD</t>
  </si>
  <si>
    <t>NUTTALL DRV</t>
  </si>
  <si>
    <t>NUTFIELD LANE</t>
  </si>
  <si>
    <t>NOTTINGHAM AVE</t>
  </si>
  <si>
    <t>NORTONS RD</t>
  </si>
  <si>
    <t>BAYSWATER CRES</t>
  </si>
  <si>
    <t>NOBLE PL</t>
  </si>
  <si>
    <t>NIKAU PL</t>
  </si>
  <si>
    <t>NICHOLLS RD</t>
  </si>
  <si>
    <t>NGATA PL</t>
  </si>
  <si>
    <t>NGAIO ST</t>
  </si>
  <si>
    <t>NGAHERE ST</t>
  </si>
  <si>
    <t>NEWTONS RD</t>
  </si>
  <si>
    <t>NEWNHAM TCE</t>
  </si>
  <si>
    <t>NEWBRIDGE PL</t>
  </si>
  <si>
    <t>NELSON ST</t>
  </si>
  <si>
    <t>NEILL ST 1</t>
  </si>
  <si>
    <t>NEHRU PL</t>
  </si>
  <si>
    <t>NASH RD</t>
  </si>
  <si>
    <t>NANETTE ST</t>
  </si>
  <si>
    <t>MURPHYS RD</t>
  </si>
  <si>
    <t>MUIR AVE 1 SOUTH O'HALLORIN DRV</t>
  </si>
  <si>
    <t>MOUNTVIEW PL</t>
  </si>
  <si>
    <t>MOULE ST</t>
  </si>
  <si>
    <t>MORVEN TCE</t>
  </si>
  <si>
    <t>MORTLAKE ST</t>
  </si>
  <si>
    <t>MOORPARK PL</t>
  </si>
  <si>
    <t>EREWHON TCE</t>
  </si>
  <si>
    <t>MONTCLARE AVE</t>
  </si>
  <si>
    <t>MONTANA AVE</t>
  </si>
  <si>
    <t>RAYMOND RD</t>
  </si>
  <si>
    <t>MONTAGUE ST</t>
  </si>
  <si>
    <t>MONA VALE AVE</t>
  </si>
  <si>
    <t>LONG ST 1 NORTH/EAST BARTON ST</t>
  </si>
  <si>
    <t>LONG ST 2 SOUTH BARTON ST</t>
  </si>
  <si>
    <t>MOFFETT ST</t>
  </si>
  <si>
    <t>MIRO ST</t>
  </si>
  <si>
    <t>MIRFIELD PL</t>
  </si>
  <si>
    <t>MINERS RD</t>
  </si>
  <si>
    <t>MILNS RD</t>
  </si>
  <si>
    <t>MILNEBANK ST</t>
  </si>
  <si>
    <t>MIDDLETON RD</t>
  </si>
  <si>
    <t>ODIE PL</t>
  </si>
  <si>
    <t>GREENWOOD CLOSE</t>
  </si>
  <si>
    <t>HUMPHREYS DRV 2 EAST</t>
  </si>
  <si>
    <t>MIDDLEPARK RD</t>
  </si>
  <si>
    <t>LINWOOD AVE 3 SOUTH</t>
  </si>
  <si>
    <t>MICHELLE RD</t>
  </si>
  <si>
    <t>MERRIN ST</t>
  </si>
  <si>
    <t>LINWOOD AVE 5 O/S SCHOOL/PARK</t>
  </si>
  <si>
    <t>MERLEWOOD AVE</t>
  </si>
  <si>
    <t>MEMORIAL AVE 6 RNBT / ORCHARD RD</t>
  </si>
  <si>
    <t>MEMORIAL AVE 4 SOUTH / FROM RUSSLEY</t>
  </si>
  <si>
    <t>MEMORIAL AVE 2 SOUTH /TO RUSSLEY RD</t>
  </si>
  <si>
    <t>LINWOOD AVE 2 NORTH</t>
  </si>
  <si>
    <t>MEMORIAL AVE 5 NORTH / FROM RUSSLEY</t>
  </si>
  <si>
    <t>MEMORIAL AVE 3 NORTH /TO RUSSLEY RD</t>
  </si>
  <si>
    <t>MEMORIAL AVE 1 FENDALTON TO GREERS</t>
  </si>
  <si>
    <t>DYERS RD</t>
  </si>
  <si>
    <t>MELISSA PL</t>
  </si>
  <si>
    <t>MEDBURY TCE 1 OFF CLYDE RD</t>
  </si>
  <si>
    <t>MCTEIGUE RD</t>
  </si>
  <si>
    <t>MCLELLAN PL</t>
  </si>
  <si>
    <t>MCLEANS ISLAND RD</t>
  </si>
  <si>
    <t>MCKELLAR PL</t>
  </si>
  <si>
    <t>MCALPINE ST</t>
  </si>
  <si>
    <t>MAYFAIR ST</t>
  </si>
  <si>
    <t>MAYDELL ST</t>
  </si>
  <si>
    <t>MAXWELL ST</t>
  </si>
  <si>
    <t>MAUNSELL ST</t>
  </si>
  <si>
    <t>MAUGER DRV</t>
  </si>
  <si>
    <t>MATIPO ST 2 NORTH BLENHEIM RD</t>
  </si>
  <si>
    <t>KENT ST 1 OFF DISRAELI ST</t>
  </si>
  <si>
    <t>MATIPO ST 1 SOUTH BLENHEIM RD</t>
  </si>
  <si>
    <t>MATANGI ST</t>
  </si>
  <si>
    <t>MATAI ST 1 EAST RLY LINE</t>
  </si>
  <si>
    <t>MASON PL</t>
  </si>
  <si>
    <t>MASHAM RD 1 EAST</t>
  </si>
  <si>
    <t>MARTINDALES RD 2 WEST PORT HILLS RD</t>
  </si>
  <si>
    <t>MARTINDALES RD 1 EAST PORT HILLS RD</t>
  </si>
  <si>
    <t>MARSHWOOD PL</t>
  </si>
  <si>
    <t>MARSHS RD SOUTH SHANDS RD</t>
  </si>
  <si>
    <t>MARSHS RD NORTH SHANDS RD</t>
  </si>
  <si>
    <t>MARSHALL ST</t>
  </si>
  <si>
    <t>BONAR PL</t>
  </si>
  <si>
    <t>MARSDEN ST</t>
  </si>
  <si>
    <t>MAPLEDALE PL</t>
  </si>
  <si>
    <t>MANURERE ST</t>
  </si>
  <si>
    <t>BROUGHAM ST 2 SOUTH</t>
  </si>
  <si>
    <t>MANSON PL</t>
  </si>
  <si>
    <t>MANDEVILLE ST</t>
  </si>
  <si>
    <t>MALLETT PL</t>
  </si>
  <si>
    <t>MALABAR CRES</t>
  </si>
  <si>
    <t>CASHMERE RD 1 EAST HENDERSONS RD</t>
  </si>
  <si>
    <t>MAIN SOUTH RD 3 SOUTH</t>
  </si>
  <si>
    <t>WORDSWORTH ST</t>
  </si>
  <si>
    <t>MAIN SOUTH RD 4 NORTH</t>
  </si>
  <si>
    <t>MALDON ST</t>
  </si>
  <si>
    <t>FISHER AVE</t>
  </si>
  <si>
    <t>STANLEY ST</t>
  </si>
  <si>
    <t>ELGIN ST</t>
  </si>
  <si>
    <t>MAIN SOUTH RD 5 WEST CHALMERS ST</t>
  </si>
  <si>
    <t>MAIN SOUTH RD 2 ROUNDABOUT</t>
  </si>
  <si>
    <t>DEWSBURY LANE</t>
  </si>
  <si>
    <t>BATTERSEA ST</t>
  </si>
  <si>
    <t>MAIN SOUTH RD 1</t>
  </si>
  <si>
    <t>SANDYFORD ST</t>
  </si>
  <si>
    <t>MAIDSTONE RD</t>
  </si>
  <si>
    <t>CASS ST</t>
  </si>
  <si>
    <t>MALCOLM AVE</t>
  </si>
  <si>
    <t>MAHOE ST</t>
  </si>
  <si>
    <t>MAGENTA PL</t>
  </si>
  <si>
    <t>MADDISONS RD</t>
  </si>
  <si>
    <t>MACMILLAN AVE</t>
  </si>
  <si>
    <t>LYNFIELD AVE</t>
  </si>
  <si>
    <t>TUSCANY PL</t>
  </si>
  <si>
    <t>LYNDON ST</t>
  </si>
  <si>
    <t>LUNNS RD</t>
  </si>
  <si>
    <t>LUDECKE PL</t>
  </si>
  <si>
    <t>LUCKNOW PL</t>
  </si>
  <si>
    <t>LUCIENNE PL</t>
  </si>
  <si>
    <t>LOWTHER ST</t>
  </si>
  <si>
    <t>LOTHIAN ST</t>
  </si>
  <si>
    <t>LORETO PL</t>
  </si>
  <si>
    <t>LONGMUIR ST</t>
  </si>
  <si>
    <t>LONGLEY PL</t>
  </si>
  <si>
    <t>LONGHURST TCE</t>
  </si>
  <si>
    <t>LOMBARD PL</t>
  </si>
  <si>
    <t>LOMAX PL</t>
  </si>
  <si>
    <t>LODGE PL</t>
  </si>
  <si>
    <t>LOCHEE RD</t>
  </si>
  <si>
    <t>LINDORES ST</t>
  </si>
  <si>
    <t>LILLIAN ST</t>
  </si>
  <si>
    <t>LESTER LANE</t>
  </si>
  <si>
    <t>LESLIE ST</t>
  </si>
  <si>
    <t>LEONARD PL</t>
  </si>
  <si>
    <t>LEGGETT RD</t>
  </si>
  <si>
    <t>WAIMEA TCE</t>
  </si>
  <si>
    <t>LEAMINGTON ST</t>
  </si>
  <si>
    <t>LAVANDULA CRES</t>
  </si>
  <si>
    <t>LASCELLES ST</t>
  </si>
  <si>
    <t>LARSENS RD</t>
  </si>
  <si>
    <t>LARKHILL PL</t>
  </si>
  <si>
    <t>LARAMIE PL</t>
  </si>
  <si>
    <t>LANDSDOWNE TCE</t>
  </si>
  <si>
    <t>EASTERN TCE</t>
  </si>
  <si>
    <t>LANCEWOOD DRV 1 WESTLAKE -CHECKETTS</t>
  </si>
  <si>
    <t>DISRAELI ST</t>
  </si>
  <si>
    <t>LAKEVIEW PL 1</t>
  </si>
  <si>
    <t>LAING CRES</t>
  </si>
  <si>
    <t>KYLE ST</t>
  </si>
  <si>
    <t>KYEBURN PL</t>
  </si>
  <si>
    <t>KOWHAI TCE</t>
  </si>
  <si>
    <t>KOTZIKAS PL</t>
  </si>
  <si>
    <t>NORWOOD ST</t>
  </si>
  <si>
    <t>KOTARE ST</t>
  </si>
  <si>
    <t>KOROMIKO ST</t>
  </si>
  <si>
    <t>KOPARA ST</t>
  </si>
  <si>
    <t>KONINI ST</t>
  </si>
  <si>
    <t>KITEROA PL</t>
  </si>
  <si>
    <t>KISSEL ST</t>
  </si>
  <si>
    <t>SOUTHAMPTON ST</t>
  </si>
  <si>
    <t>KIRKWOOD AVE</t>
  </si>
  <si>
    <t>KIRKDALE PL</t>
  </si>
  <si>
    <t>KIRK RD</t>
  </si>
  <si>
    <t>CROYDON ST</t>
  </si>
  <si>
    <t>KIPAX PL</t>
  </si>
  <si>
    <t>KINROSS ST</t>
  </si>
  <si>
    <t>KINRARA PL</t>
  </si>
  <si>
    <t>KINGHAM PL</t>
  </si>
  <si>
    <t>KILTIE ST</t>
  </si>
  <si>
    <t>KILRONAN PL</t>
  </si>
  <si>
    <t>KILMARNOCK ST</t>
  </si>
  <si>
    <t>KING ST</t>
  </si>
  <si>
    <t>KIDSON TCE</t>
  </si>
  <si>
    <t>KETTLEWELL DRV</t>
  </si>
  <si>
    <t>KERI PL</t>
  </si>
  <si>
    <t>KENT LODGE AVE</t>
  </si>
  <si>
    <t>KENNEDYS BUSH RD 1</t>
  </si>
  <si>
    <t>KENNEDY PL</t>
  </si>
  <si>
    <t>KENILWORTH ST</t>
  </si>
  <si>
    <t>RIVERVIEW ST</t>
  </si>
  <si>
    <t>KEDLESTON DRV</t>
  </si>
  <si>
    <t>BIRDWOOD AVE</t>
  </si>
  <si>
    <t>KEA ST</t>
  </si>
  <si>
    <t>KAWAKA ST</t>
  </si>
  <si>
    <t>KAURI ST</t>
  </si>
  <si>
    <t>KATHLEEN CRES</t>
  </si>
  <si>
    <t>KARO PL</t>
  </si>
  <si>
    <t>KARNAK CRES</t>
  </si>
  <si>
    <t>KARAMU ST</t>
  </si>
  <si>
    <t>KAPLAN AVE</t>
  </si>
  <si>
    <t>KANUKU PL</t>
  </si>
  <si>
    <t>KAHU RD 1 EAST KOTARE ST</t>
  </si>
  <si>
    <t>JOYCE CRES</t>
  </si>
  <si>
    <t>JONES RD</t>
  </si>
  <si>
    <t>CORSON AVE</t>
  </si>
  <si>
    <t>JIPCHO RD</t>
  </si>
  <si>
    <t>JESSONS RD</t>
  </si>
  <si>
    <t>JARROW PL</t>
  </si>
  <si>
    <t>JANET ST</t>
  </si>
  <si>
    <t>JAMELL PL</t>
  </si>
  <si>
    <t>IONA PL</t>
  </si>
  <si>
    <t>INGLEWOOD PL</t>
  </si>
  <si>
    <t>IMPALA PL</t>
  </si>
  <si>
    <t>ILKLEY PL</t>
  </si>
  <si>
    <t>MONTROSE ST</t>
  </si>
  <si>
    <t>ROXBURGH ST</t>
  </si>
  <si>
    <t>SOUTHEY ST</t>
  </si>
  <si>
    <t>WAKEFIELD AVE</t>
  </si>
  <si>
    <t>ILAM RD</t>
  </si>
  <si>
    <t>HUMPHREYS DRV 1 WEST</t>
  </si>
  <si>
    <t>TENNYSON ST</t>
  </si>
  <si>
    <t>RUTHERFORD ST</t>
  </si>
  <si>
    <t>SEDDON ST HEATHCOTE</t>
  </si>
  <si>
    <t>HYNDHOPE RD</t>
  </si>
  <si>
    <t>MILLAR ST</t>
  </si>
  <si>
    <t>WEMBLEY ST</t>
  </si>
  <si>
    <t>HURUNUI ST</t>
  </si>
  <si>
    <t>HUNTSBURY AVE 1</t>
  </si>
  <si>
    <t>HUNTSBURY AVE 2 ACCESS #6-#12</t>
  </si>
  <si>
    <t>HUNTER TCE - LIBRARY ACCESS</t>
  </si>
  <si>
    <t>HUIA ST</t>
  </si>
  <si>
    <t>LONGFELLOW ST 1 SOUTH SOUTHEY ST</t>
  </si>
  <si>
    <t>HOUNSLOW ST</t>
  </si>
  <si>
    <t>PERCIVAL ST</t>
  </si>
  <si>
    <t>HOROTANE VALLEY RD</t>
  </si>
  <si>
    <t>HOON HAY VALLEY RD</t>
  </si>
  <si>
    <t>HOMER PL</t>
  </si>
  <si>
    <t>HOLMCROFT CRT</t>
  </si>
  <si>
    <t>HOLLISS AVE</t>
  </si>
  <si>
    <t>HOLDERNESS PL</t>
  </si>
  <si>
    <t>HODGENS RD</t>
  </si>
  <si>
    <t>HINDESS ST</t>
  </si>
  <si>
    <t>BECKENHAM ST</t>
  </si>
  <si>
    <t>BRADFORD AVE</t>
  </si>
  <si>
    <t>HINAU ST</t>
  </si>
  <si>
    <t>MONCKS SPUR RD 1 CAVE TO GLENSTRAE</t>
  </si>
  <si>
    <t>HILLSBOROUGH TCE</t>
  </si>
  <si>
    <t>HARGEST CRES</t>
  </si>
  <si>
    <t>HUMBOLDT ST</t>
  </si>
  <si>
    <t>AUSTIN ST</t>
  </si>
  <si>
    <t>HILLDALE PL</t>
  </si>
  <si>
    <t>HILLCREST PL 2 CUL DE SAC</t>
  </si>
  <si>
    <t>HILLCREST PL 1</t>
  </si>
  <si>
    <t>HILLARY CRES</t>
  </si>
  <si>
    <t>HIGHLAND PL</t>
  </si>
  <si>
    <t>HIGHFIELD PL</t>
  </si>
  <si>
    <t>HIDCOTE PL</t>
  </si>
  <si>
    <t>CAMERON ST</t>
  </si>
  <si>
    <t>HEYBRIDGE LANE</t>
  </si>
  <si>
    <t>HENDERSONS RD</t>
  </si>
  <si>
    <t>HEIDI PL</t>
  </si>
  <si>
    <t>HEI HEI RD</t>
  </si>
  <si>
    <t>INGOLDSBY ST</t>
  </si>
  <si>
    <t>HEATON RHODES PL</t>
  </si>
  <si>
    <t>HEATHVALE PL</t>
  </si>
  <si>
    <t>HAYTON RD 2 SOUTH PARKHOUSE RD</t>
  </si>
  <si>
    <t>HAYTON RD 1 NORTH PARKHOUSE RD</t>
  </si>
  <si>
    <t>GIBBON ST</t>
  </si>
  <si>
    <t>HAYNES AVE</t>
  </si>
  <si>
    <t>ROGERS ST</t>
  </si>
  <si>
    <t>HUXLEY ST 2 SOUTH BURLINGTON ST</t>
  </si>
  <si>
    <t>HAWTHORNDEN RD</t>
  </si>
  <si>
    <t>BURLINGTON ST</t>
  </si>
  <si>
    <t>HAWKSWOOD PL</t>
  </si>
  <si>
    <t>HATFIELD PL</t>
  </si>
  <si>
    <t>HASLETT PL</t>
  </si>
  <si>
    <t>HASKETTS RD</t>
  </si>
  <si>
    <t>EARL ST</t>
  </si>
  <si>
    <t>HARRY ELL DRV</t>
  </si>
  <si>
    <t>HARROWDALE DRV</t>
  </si>
  <si>
    <t>HARKNESS PL</t>
  </si>
  <si>
    <t>HARE ST</t>
  </si>
  <si>
    <t>HARAKEKE ST</t>
  </si>
  <si>
    <t>HAPPY HOME RD</t>
  </si>
  <si>
    <t>HANWORTH AVE</t>
  </si>
  <si>
    <t>GILBERT PL</t>
  </si>
  <si>
    <t>HANSONS LANE</t>
  </si>
  <si>
    <t>HANRAHAN ST</t>
  </si>
  <si>
    <t>HANOVER PL</t>
  </si>
  <si>
    <t>HAMPTON PL</t>
  </si>
  <si>
    <t>HAMILTON AVE</t>
  </si>
  <si>
    <t>HALWYN DRV</t>
  </si>
  <si>
    <t>HALSWELL RD 2 WEST HOON HAY RD</t>
  </si>
  <si>
    <t>CLARENCE ST 2 OFF LINCOLN RD</t>
  </si>
  <si>
    <t>HALSWELL JCT RD 4 NORTH SPRINGS RD</t>
  </si>
  <si>
    <t>HUME ST</t>
  </si>
  <si>
    <t>HALSWELL JCT RD 1 SOUTH CSM</t>
  </si>
  <si>
    <t>HAIG PL</t>
  </si>
  <si>
    <t>HADLOW PL</t>
  </si>
  <si>
    <t>HACKTHORNE RD 2 EAST DYERS PASS RD</t>
  </si>
  <si>
    <t>HACKTHORNE RD 1 WEST DYERS PASS RD</t>
  </si>
  <si>
    <t>GUYS RD</t>
  </si>
  <si>
    <t>GUNNS CRES</t>
  </si>
  <si>
    <t>GUINNESS CRES</t>
  </si>
  <si>
    <t>GREYSTOKE LANE</t>
  </si>
  <si>
    <t>GREGORY AVE</t>
  </si>
  <si>
    <t>CHAUCER ST</t>
  </si>
  <si>
    <t>ARIEL PL</t>
  </si>
  <si>
    <t>AVONDALE RD</t>
  </si>
  <si>
    <t>BAFFIN ST</t>
  </si>
  <si>
    <t>BARRIE ST</t>
  </si>
  <si>
    <t>BETTY PL</t>
  </si>
  <si>
    <t>BICKERTON ST</t>
  </si>
  <si>
    <t>BRADDON ST</t>
  </si>
  <si>
    <t>BROCKENHURST ST</t>
  </si>
  <si>
    <t>BURKE ST 2 EAST MONTREAL ST</t>
  </si>
  <si>
    <t>BURKE ST 1 WEST MONTREAL ST</t>
  </si>
  <si>
    <t>GREERS RD 1 SOUTH GRAHAMS RD</t>
  </si>
  <si>
    <t>GREENHURST ST</t>
  </si>
  <si>
    <t>GREENDALE AVE</t>
  </si>
  <si>
    <t>CARISBROOKE ST</t>
  </si>
  <si>
    <t>GREEN LANE</t>
  </si>
  <si>
    <t>GRAYS RD</t>
  </si>
  <si>
    <t>GRANGE ST</t>
  </si>
  <si>
    <t>CARTERET PL</t>
  </si>
  <si>
    <t>CARTERS RD</t>
  </si>
  <si>
    <t>CATON ST</t>
  </si>
  <si>
    <t>CHANNEL PL</t>
  </si>
  <si>
    <t>CHERITON ST</t>
  </si>
  <si>
    <t>CHURCH SQ</t>
  </si>
  <si>
    <t>CORHAMPTON ST</t>
  </si>
  <si>
    <t>COWLISHAW ST</t>
  </si>
  <si>
    <t>GRAHAMS RD 1</t>
  </si>
  <si>
    <t>CROHANE PL</t>
  </si>
  <si>
    <t>GOULDING AVE</t>
  </si>
  <si>
    <t>GOTHIC PL</t>
  </si>
  <si>
    <t>GODFREY PL</t>
  </si>
  <si>
    <t>GLOVERS RD</t>
  </si>
  <si>
    <t>GLOAMING PL</t>
  </si>
  <si>
    <t>GLENYS PL</t>
  </si>
  <si>
    <t>GLENSIDE AVE</t>
  </si>
  <si>
    <t>GLENORA PL</t>
  </si>
  <si>
    <t>CUFFS RD 1</t>
  </si>
  <si>
    <t>GLENHARROW AVE</t>
  </si>
  <si>
    <t>CUFFS RD 2 ACCESS #30-34 OPP #5A/7</t>
  </si>
  <si>
    <t>GLENELG SPUR</t>
  </si>
  <si>
    <t>GLENBURN PL</t>
  </si>
  <si>
    <t>GLENAVON PL</t>
  </si>
  <si>
    <t>GLAMIS PL</t>
  </si>
  <si>
    <t>GLADSON AVE</t>
  </si>
  <si>
    <t>GIRVAN ST</t>
  </si>
  <si>
    <t>MAIN RD 3 ACCESS #260 TO #266</t>
  </si>
  <si>
    <t>GILBERTHORPES RD</t>
  </si>
  <si>
    <t>ROWSES RD</t>
  </si>
  <si>
    <t>CUTHBERTS RD</t>
  </si>
  <si>
    <t>DOLAMORE PL</t>
  </si>
  <si>
    <t>GIBSON DRV</t>
  </si>
  <si>
    <t>GIBBS PL</t>
  </si>
  <si>
    <t>GERALDO PL</t>
  </si>
  <si>
    <t>GEORGE ST</t>
  </si>
  <si>
    <t>GATONBY PL</t>
  </si>
  <si>
    <t>DOREEN ST</t>
  </si>
  <si>
    <t>GARVINS RD</t>
  </si>
  <si>
    <t>GARTH TCE</t>
  </si>
  <si>
    <t>GARLANDS RD (SH 74)</t>
  </si>
  <si>
    <t>DUNARNAN ST</t>
  </si>
  <si>
    <t>GARLANDS RD</t>
  </si>
  <si>
    <t>ESK PL</t>
  </si>
  <si>
    <t>GAMBLINS RD</t>
  </si>
  <si>
    <t>EUREKA ST</t>
  </si>
  <si>
    <t>GAINFORD ST</t>
  </si>
  <si>
    <t>FULHAM ST</t>
  </si>
  <si>
    <t>FRITH PL</t>
  </si>
  <si>
    <t>FREYBERG AVE</t>
  </si>
  <si>
    <t>FERN DRV</t>
  </si>
  <si>
    <t>FENHALL ST</t>
  </si>
  <si>
    <t>FAIRFIELD AVE</t>
  </si>
  <si>
    <t>FENDALTON RD 1 SOUTH</t>
  </si>
  <si>
    <t>FARNBOROUGH ST</t>
  </si>
  <si>
    <t>FENDALTON RD 2 NORTH</t>
  </si>
  <si>
    <t>FEAST PL</t>
  </si>
  <si>
    <t>GUERNSEY ST</t>
  </si>
  <si>
    <t>HAZELDEAN RD 2 EAST GROVE RD</t>
  </si>
  <si>
    <t>FELSTEAD PL</t>
  </si>
  <si>
    <t>FARNHAM PL</t>
  </si>
  <si>
    <t>FARNDALE PL</t>
  </si>
  <si>
    <t>FAIRMONT PL</t>
  </si>
  <si>
    <t>FAIRMILE PL</t>
  </si>
  <si>
    <t>EUSTON ST</t>
  </si>
  <si>
    <t>ESHER PL</t>
  </si>
  <si>
    <t>ERNLEA TCE</t>
  </si>
  <si>
    <t>EPSOM RD</t>
  </si>
  <si>
    <t>ENSIGN ST</t>
  </si>
  <si>
    <t>ENGLISH ST</t>
  </si>
  <si>
    <t>ELWYN PL</t>
  </si>
  <si>
    <t>ELL PL</t>
  </si>
  <si>
    <t>ELIZABETH ST 3  CUL DE SAC/WAINUI ST TO CENTENNIAL AVE</t>
  </si>
  <si>
    <t>ELIZABETH ST 2 (CLARENCE ST TO WAINUI ST)</t>
  </si>
  <si>
    <t>ELIZABETH ST 1 TO CLARENCE ST/CUL DE SAC</t>
  </si>
  <si>
    <t>EDMONTON RD</t>
  </si>
  <si>
    <t>EARLY VALLEY RD</t>
  </si>
  <si>
    <t>DYERS PASS RD 1</t>
  </si>
  <si>
    <t>DUNSTAN CRES</t>
  </si>
  <si>
    <t>DUNROBIN PL</t>
  </si>
  <si>
    <t>DUNLUCE PL</t>
  </si>
  <si>
    <t>DUNBARS RD</t>
  </si>
  <si>
    <t>DUMFRIES DRV</t>
  </si>
  <si>
    <t>DUFEK CRES</t>
  </si>
  <si>
    <t>DOWNIES RD</t>
  </si>
  <si>
    <t>HELANCA AVE</t>
  </si>
  <si>
    <t>DOVEDALE AVE</t>
  </si>
  <si>
    <t>HIGHBURY PL</t>
  </si>
  <si>
    <t>DONCASTER ST</t>
  </si>
  <si>
    <t>DIX ST</t>
  </si>
  <si>
    <t>DIVISION ST 2 OFF RICCARTON RD</t>
  </si>
  <si>
    <t>DIVISION ST 1 OFF BLENHEIM RD</t>
  </si>
  <si>
    <t>HURON ST</t>
  </si>
  <si>
    <t>DINTON ST</t>
  </si>
  <si>
    <t>DILWORTH ST 1 EAST CLARENCE ST</t>
  </si>
  <si>
    <t>DICKSON CRES 1 OFF GARVINS RD</t>
  </si>
  <si>
    <t>DESI PL</t>
  </si>
  <si>
    <t>DERRETT PL</t>
  </si>
  <si>
    <t>DENISE CRES</t>
  </si>
  <si>
    <t>DELPH ST</t>
  </si>
  <si>
    <t>DELHI PL</t>
  </si>
  <si>
    <t>KENT ST 2 OFF CATON ST</t>
  </si>
  <si>
    <t>DELAWARE CRES</t>
  </si>
  <si>
    <t>DE LANGE ST</t>
  </si>
  <si>
    <t>DE HAVILLAND ST</t>
  </si>
  <si>
    <t>DAWSONS RD</t>
  </si>
  <si>
    <t>DAVIS PL</t>
  </si>
  <si>
    <t>DAVIDSON CRES</t>
  </si>
  <si>
    <t>DARVEL ST</t>
  </si>
  <si>
    <t>DARESBURY LANE</t>
  </si>
  <si>
    <t>DALRYE PL</t>
  </si>
  <si>
    <t>DALLAS ST</t>
  </si>
  <si>
    <t>DALGETY ST</t>
  </si>
  <si>
    <t>DALGARVEN PL</t>
  </si>
  <si>
    <t>DALEFIELD DRV</t>
  </si>
  <si>
    <t>CUTTS RD</t>
  </si>
  <si>
    <t>CURLETTS RD 2 WEST</t>
  </si>
  <si>
    <t>CURLETTS RD 1 EAST</t>
  </si>
  <si>
    <t>CURLETTS RD 3</t>
  </si>
  <si>
    <t>KIPLING ST</t>
  </si>
  <si>
    <t>CUNNINGHAM PL</t>
  </si>
  <si>
    <t>CUMNOR TCE</t>
  </si>
  <si>
    <t>LENTON ST</t>
  </si>
  <si>
    <t>LEONIE PL</t>
  </si>
  <si>
    <t>LIONEL ST</t>
  </si>
  <si>
    <t>CROSDALE PL</t>
  </si>
  <si>
    <t>CRICKLEWOOD PL</t>
  </si>
  <si>
    <t>CRICHTON TCE</t>
  </si>
  <si>
    <t>CREYKE RD</t>
  </si>
  <si>
    <t>CRAVEN ST</t>
  </si>
  <si>
    <t>CRACROFT TCE</t>
  </si>
  <si>
    <t>CORONADO PL</t>
  </si>
  <si>
    <t>CORINGA RD</t>
  </si>
  <si>
    <t>CORGWYN AVE</t>
  </si>
  <si>
    <t>CORFE ST</t>
  </si>
  <si>
    <t>MATTINGLEY ST</t>
  </si>
  <si>
    <t>MCHAFFIES PL</t>
  </si>
  <si>
    <t>CONSERVATORS RD</t>
  </si>
  <si>
    <t>MEON ST</t>
  </si>
  <si>
    <t>MERRINGTON CRES</t>
  </si>
  <si>
    <t>CONISTON AVE</t>
  </si>
  <si>
    <t>CONIFER PL</t>
  </si>
  <si>
    <t>COLMAN AVE</t>
  </si>
  <si>
    <t>COLLIGAN ST</t>
  </si>
  <si>
    <t>COLINA ST</t>
  </si>
  <si>
    <t>COLCHESTER PL</t>
  </si>
  <si>
    <t>COBRA ST</t>
  </si>
  <si>
    <t>NETLEY PL</t>
  </si>
  <si>
    <t>NGARIMU ST</t>
  </si>
  <si>
    <t>NIAGARA ST</t>
  </si>
  <si>
    <t>NUGENT ST</t>
  </si>
  <si>
    <t>CLYDE RD</t>
  </si>
  <si>
    <t>ONTARIO PL</t>
  </si>
  <si>
    <t>CLOVELLY PL</t>
  </si>
  <si>
    <t>CLOUSTON ST</t>
  </si>
  <si>
    <t>CLONBERN PL</t>
  </si>
  <si>
    <t>CLIPSTON PL</t>
  </si>
  <si>
    <t>CLAXTON PL</t>
  </si>
  <si>
    <t>CLAVERLEY GARDENS</t>
  </si>
  <si>
    <t>CLARENDON TCE</t>
  </si>
  <si>
    <t>OTTAWA RD</t>
  </si>
  <si>
    <t>PAGES RD 3</t>
  </si>
  <si>
    <t>CLARENCE ST 1 BLENHEIM TO RICCARTON</t>
  </si>
  <si>
    <t>PANNELL AVE</t>
  </si>
  <si>
    <t>BROADLEAF LANE</t>
  </si>
  <si>
    <t>PATTEN ST</t>
  </si>
  <si>
    <t>CICADA PL</t>
  </si>
  <si>
    <t>SEAFIELD PL</t>
  </si>
  <si>
    <t>CHORLEY PL</t>
  </si>
  <si>
    <t>CHOKEBORE PL</t>
  </si>
  <si>
    <t>CHILCOMBE ST</t>
  </si>
  <si>
    <t>CHICHESTER ST</t>
  </si>
  <si>
    <t>CHEYENNE ST</t>
  </si>
  <si>
    <t>PORTCHESTER ST</t>
  </si>
  <si>
    <t>CHEVRON PL</t>
  </si>
  <si>
    <t>CHESTNUT AVE</t>
  </si>
  <si>
    <t>CHECKETTS AVE</t>
  </si>
  <si>
    <t>CHATTERTONS RD</t>
  </si>
  <si>
    <t>CHATHAM ST</t>
  </si>
  <si>
    <t>CHARLENE PL</t>
  </si>
  <si>
    <t>CHAPPIE PL</t>
  </si>
  <si>
    <t>CHAPMANS RD</t>
  </si>
  <si>
    <t>CHALMERS ST</t>
  </si>
  <si>
    <t>QUEBEC PL</t>
  </si>
  <si>
    <t>RETREAT RD</t>
  </si>
  <si>
    <t>CENTENNIAL AVE</t>
  </si>
  <si>
    <t>CENTAURUS RD 2 EAST ST MARTINS RD</t>
  </si>
  <si>
    <t>ROSANNA PL</t>
  </si>
  <si>
    <t>CENTAURUS RD 1 WEST ST MARTINS RD</t>
  </si>
  <si>
    <t>RUSKIN ST</t>
  </si>
  <si>
    <t>CASHMERE RD 2 WEST HENDERSONS RD</t>
  </si>
  <si>
    <t>SANDOWN CRES</t>
  </si>
  <si>
    <t>CARRUTHERS ST</t>
  </si>
  <si>
    <t>CARRS RD NORTH CSM</t>
  </si>
  <si>
    <t>CAROL PL</t>
  </si>
  <si>
    <t>SOBERTON ST</t>
  </si>
  <si>
    <t>CARMEN RD 1 EAST</t>
  </si>
  <si>
    <t>ST HELIERS CRES</t>
  </si>
  <si>
    <t>CARBINE PL</t>
  </si>
  <si>
    <t>CANTERBURY ST</t>
  </si>
  <si>
    <t>CANDYS RD</t>
  </si>
  <si>
    <t>CAMROSE PL</t>
  </si>
  <si>
    <t>CAMELOT ST</t>
  </si>
  <si>
    <t>CAMELIA PL</t>
  </si>
  <si>
    <t>CAMBERWELL PL</t>
  </si>
  <si>
    <t>CALVERTON PL</t>
  </si>
  <si>
    <t>CALGARY PL</t>
  </si>
  <si>
    <t>CALBREATH PL</t>
  </si>
  <si>
    <t>BUXTON TCE</t>
  </si>
  <si>
    <t>BUTTS VALLEY RD1</t>
  </si>
  <si>
    <t>BUSCOT GATE</t>
  </si>
  <si>
    <t>BURROWS PL</t>
  </si>
  <si>
    <t>BURNBRAE ST</t>
  </si>
  <si>
    <t>BURDALE ST 2 WEST PICTON AVE</t>
  </si>
  <si>
    <t>BURDALE ST 1 EAST PICTON AVE</t>
  </si>
  <si>
    <t>BULLOCK PL</t>
  </si>
  <si>
    <t>BUCKNELL ST</t>
  </si>
  <si>
    <t>BUCHANANS RD</t>
  </si>
  <si>
    <t>TAHUNA ST</t>
  </si>
  <si>
    <t>TE RAMA PL 1 S/E TAHUNA ST</t>
  </si>
  <si>
    <t>TE RAMA PL 2 N/W TAHUNA ST</t>
  </si>
  <si>
    <t>TOMRICH ST</t>
  </si>
  <si>
    <t>VANCOUVER CRES</t>
  </si>
  <si>
    <t>VENTNOR CRES</t>
  </si>
  <si>
    <t>BRYNLEY ST</t>
  </si>
  <si>
    <t>WAINONI RD</t>
  </si>
  <si>
    <t>BROOKBY CRES</t>
  </si>
  <si>
    <t>BRODIE ST</t>
  </si>
  <si>
    <t>BROCKWORTH PL 1 OFF DEANS AVE</t>
  </si>
  <si>
    <t>BROCKHALL LANE</t>
  </si>
  <si>
    <t>BROADFELL AVE</t>
  </si>
  <si>
    <t>BROADBENT ST</t>
  </si>
  <si>
    <t>BRIXTON ST</t>
  </si>
  <si>
    <t>BRIGHTLINGS RD</t>
  </si>
  <si>
    <t>BRIGHAM DRV</t>
  </si>
  <si>
    <t>BRIGADOON PL</t>
  </si>
  <si>
    <t>BRIDLE PATH RD 1</t>
  </si>
  <si>
    <t>BRIAR PL</t>
  </si>
  <si>
    <t>BRENDA PL</t>
  </si>
  <si>
    <t>BRANSTON ST</t>
  </si>
  <si>
    <t>BRAKE ST</t>
  </si>
  <si>
    <t>BRAITHWAITE ST</t>
  </si>
  <si>
    <t>BRADSHAW TCE</t>
  </si>
  <si>
    <t>BRACO PL</t>
  </si>
  <si>
    <t>BRACKENDALE PL</t>
  </si>
  <si>
    <t>BRABOURNE ST</t>
  </si>
  <si>
    <t>BOWMAN PL</t>
  </si>
  <si>
    <t>BOWENVALE AVE</t>
  </si>
  <si>
    <t>WICKHAM ST</t>
  </si>
  <si>
    <t>BOWEN ST</t>
  </si>
  <si>
    <t>BOSTON AVE</t>
  </si>
  <si>
    <t>BLENHEIM RD 3 SOUTH</t>
  </si>
  <si>
    <t>WARBLINGTON ST</t>
  </si>
  <si>
    <t>WINCHFIELD ST</t>
  </si>
  <si>
    <t>WINNIPEG PL</t>
  </si>
  <si>
    <t>WOODHAM RD</t>
  </si>
  <si>
    <t>BLENHEIM RD 4 NORTH</t>
  </si>
  <si>
    <t>BLENHEIM RD 6 ACCESS #254 TO #168</t>
  </si>
  <si>
    <t>BLENCATHRA PL</t>
  </si>
  <si>
    <t>WOODLANDS PL</t>
  </si>
  <si>
    <t>BLANKNEY ST</t>
  </si>
  <si>
    <t>YARMOUTH ST</t>
  </si>
  <si>
    <t>BISHOPSWORTH ST</t>
  </si>
  <si>
    <t>BIRKENHEAD ST</t>
  </si>
  <si>
    <t>BIRDLING PL</t>
  </si>
  <si>
    <t>BIRCHDALE PL</t>
  </si>
  <si>
    <t>BICKNOR ST</t>
  </si>
  <si>
    <t>BEVINGTON ST</t>
  </si>
  <si>
    <t>BETWIN AVE</t>
  </si>
  <si>
    <t>BERNARD ST</t>
  </si>
  <si>
    <t>BERMUDA DRV</t>
  </si>
  <si>
    <t>BROAD ST</t>
  </si>
  <si>
    <t>AVON GATE</t>
  </si>
  <si>
    <t>BENTLEY ST</t>
  </si>
  <si>
    <t>RYAN ST</t>
  </si>
  <si>
    <t>BENGAL DRV</t>
  </si>
  <si>
    <t>BENDALE PL</t>
  </si>
  <si>
    <t>BEN NEVIS DRV</t>
  </si>
  <si>
    <t>BELLINGHAM PL</t>
  </si>
  <si>
    <t>BELLINA PL</t>
  </si>
  <si>
    <t>BECKFORD RD</t>
  </si>
  <si>
    <t>BEAUMARIS PL</t>
  </si>
  <si>
    <t>INGLIS ST</t>
  </si>
  <si>
    <t>BEATRICE PL</t>
  </si>
  <si>
    <t>BARTLETT ST</t>
  </si>
  <si>
    <t>BARTERS RD</t>
  </si>
  <si>
    <t>BARLOW ST</t>
  </si>
  <si>
    <t>BANKS ST</t>
  </si>
  <si>
    <t>BANFF PL</t>
  </si>
  <si>
    <t>BALRUDRY ST 2 NORTH STAVELEY ST</t>
  </si>
  <si>
    <t>BALRUDRY ST 1 SOUTH STAVELEY ST</t>
  </si>
  <si>
    <t>BALLANTYNE AVE</t>
  </si>
  <si>
    <t>MATHESONS RD</t>
  </si>
  <si>
    <t>BALKWELL ST</t>
  </si>
  <si>
    <t>BALGAY ST</t>
  </si>
  <si>
    <t>BALCAIRN ST</t>
  </si>
  <si>
    <t>BAILEY ST</t>
  </si>
  <si>
    <t>BAHAMA PL</t>
  </si>
  <si>
    <t>AYR ST</t>
  </si>
  <si>
    <t>AYNSLEY TCE</t>
  </si>
  <si>
    <t>AWATEA RD</t>
  </si>
  <si>
    <t>AVRO CRES</t>
  </si>
  <si>
    <t>AVONHEAD RD 2 WEST RUSSLEY RD (AIRPORT)</t>
  </si>
  <si>
    <t>AVONHEAD RD 1</t>
  </si>
  <si>
    <t>PAMELA ST</t>
  </si>
  <si>
    <t>PAULINE ST</t>
  </si>
  <si>
    <t>THOMAS ST</t>
  </si>
  <si>
    <t>RASEN PL</t>
  </si>
  <si>
    <t>AVOCA VALLEY RD</t>
  </si>
  <si>
    <t>AURORA ST</t>
  </si>
  <si>
    <t>AUDLEY GATE</t>
  </si>
  <si>
    <t>AUBURN AVE</t>
  </si>
  <si>
    <t>ATHOL TCE 1 WEST PEER ST</t>
  </si>
  <si>
    <t>ASHMOLE ST</t>
  </si>
  <si>
    <t>ASHFIELD PL</t>
  </si>
  <si>
    <t>ARUNDEL GATE</t>
  </si>
  <si>
    <t>ARTHUR ST</t>
  </si>
  <si>
    <t>ARMSTRONG AVE</t>
  </si>
  <si>
    <t>TARANUI PL</t>
  </si>
  <si>
    <t>ARKWRIGHT PL</t>
  </si>
  <si>
    <t>ARIKI PL</t>
  </si>
  <si>
    <t>ARCON DRV</t>
  </si>
  <si>
    <t>ARCHDALL PL</t>
  </si>
  <si>
    <t>APSLEY DRV</t>
  </si>
  <si>
    <t>KUAKA CRES</t>
  </si>
  <si>
    <t>RAUPO ST</t>
  </si>
  <si>
    <t>AOTEA TCE</t>
  </si>
  <si>
    <t>ANSONBY ST</t>
  </si>
  <si>
    <t>ANNEX RD 1 SOUTH M/WAY</t>
  </si>
  <si>
    <t>ANGELA ST</t>
  </si>
  <si>
    <t>ANDERSON ST</t>
  </si>
  <si>
    <t>PATEKE PL</t>
  </si>
  <si>
    <t>AMYES RD</t>
  </si>
  <si>
    <t>KAWAU CRES</t>
  </si>
  <si>
    <t>TAKAPU PL</t>
  </si>
  <si>
    <t>AMURI ST</t>
  </si>
  <si>
    <t>AMHERST PL</t>
  </si>
  <si>
    <t>ALVASTON DRV</t>
  </si>
  <si>
    <t>ALTHORP PL</t>
  </si>
  <si>
    <t>ALLOY ST</t>
  </si>
  <si>
    <t>ALGIE PL</t>
  </si>
  <si>
    <t>ALGIDUS ST</t>
  </si>
  <si>
    <t>ALBERT TCE</t>
  </si>
  <si>
    <t>EXPO PL</t>
  </si>
  <si>
    <t>AILEEN PL</t>
  </si>
  <si>
    <t>ADDISON PL</t>
  </si>
  <si>
    <t>ADAMS PL</t>
  </si>
  <si>
    <t>ACACIA AVE</t>
  </si>
  <si>
    <t>ABINGDON CRT</t>
  </si>
  <si>
    <t>ABBOTTS PL</t>
  </si>
  <si>
    <t>QUIRK PL</t>
  </si>
  <si>
    <t>EDISON PL</t>
  </si>
  <si>
    <t>WOBURN ST</t>
  </si>
  <si>
    <t>MATAI ST 2 WEST RLY LINE</t>
  </si>
  <si>
    <t>HERSHAM PL</t>
  </si>
  <si>
    <t>TANYA ST</t>
  </si>
  <si>
    <t>FOUNDRY DRV</t>
  </si>
  <si>
    <t>RAILWAY TCE TEMPLETON</t>
  </si>
  <si>
    <t>FINLAY PL</t>
  </si>
  <si>
    <t>TEKAPO PL</t>
  </si>
  <si>
    <t>OMBERSLEY TCE</t>
  </si>
  <si>
    <t>OAK ST</t>
  </si>
  <si>
    <t>MARONAN ST</t>
  </si>
  <si>
    <t>CRADOCK ST</t>
  </si>
  <si>
    <t>CATHERINE ST</t>
  </si>
  <si>
    <t>MCRAE ST</t>
  </si>
  <si>
    <t>HART ST</t>
  </si>
  <si>
    <t>TABART ST</t>
  </si>
  <si>
    <t>REEVES RD</t>
  </si>
  <si>
    <t>KITCHENER PL</t>
  </si>
  <si>
    <t>NEWBERY ST</t>
  </si>
  <si>
    <t>LINWOOD AVE 4 SOUTH HARGOOD ST</t>
  </si>
  <si>
    <t>LINWOOD AVE 1</t>
  </si>
  <si>
    <t>ROWAN AVE</t>
  </si>
  <si>
    <t>MARLOW RD</t>
  </si>
  <si>
    <t>FITZGERALD AVE 2 EAST</t>
  </si>
  <si>
    <t>FITZGERALD AVE 1 WEST</t>
  </si>
  <si>
    <t>LEEDS ST</t>
  </si>
  <si>
    <t>PHILLIPS ST</t>
  </si>
  <si>
    <t>HARROW ST</t>
  </si>
  <si>
    <t>NEWCASTLE ST</t>
  </si>
  <si>
    <t>GLASGOW ST</t>
  </si>
  <si>
    <t>HAVELOCK ST</t>
  </si>
  <si>
    <t>MARLBOROUGH ST</t>
  </si>
  <si>
    <t>CLIVE ST</t>
  </si>
  <si>
    <t>EDMOND ST</t>
  </si>
  <si>
    <t>MARCROFT ST</t>
  </si>
  <si>
    <t>BASS ST</t>
  </si>
  <si>
    <t>ALDWINS RD 1 WEST</t>
  </si>
  <si>
    <t>ALDWINS RD 2 EAST</t>
  </si>
  <si>
    <t>HARPER AVE 2 SOUTH</t>
  </si>
  <si>
    <t>HARPER AVE 1 NORTH</t>
  </si>
  <si>
    <t>DEANS AVE 2 WEST</t>
  </si>
  <si>
    <t>JAMESON AVE</t>
  </si>
  <si>
    <t>DEANS AVE 3 EAST</t>
  </si>
  <si>
    <t>COLOMBO ST 5 NORTH OF BEALEY AVE</t>
  </si>
  <si>
    <t>COLOMBO ST 4 GLOUCESTER TO BEALEY</t>
  </si>
  <si>
    <t>COLOMBO ST 3 HEREFORD TO GLOUCESTER</t>
  </si>
  <si>
    <t>COLOMBO ST 2 BROUGHAM TO HEREFORD</t>
  </si>
  <si>
    <t>COLOMBO ST 1 TO BROUGHAM ST</t>
  </si>
  <si>
    <t>BANGOR ST</t>
  </si>
  <si>
    <t>WALTHAM RD 2 WEST</t>
  </si>
  <si>
    <t>WALTHAM RD 3 EAST</t>
  </si>
  <si>
    <t>WALTHAM RD 1</t>
  </si>
  <si>
    <t>KING EDWARD TCE</t>
  </si>
  <si>
    <t>BAMFORD ST 1 SOUTH BARTON ST</t>
  </si>
  <si>
    <t>OPAWA RD 2 BROUGHAM TO AYNSLEY TCE</t>
  </si>
  <si>
    <t>OPAWA RD 1 WILSONS TO BROUGHAM ST</t>
  </si>
  <si>
    <t>ENSORS RD 1</t>
  </si>
  <si>
    <t>ENSORS RD 2 WEST</t>
  </si>
  <si>
    <t>ENSORS RD 3 EAST</t>
  </si>
  <si>
    <t>WILSONS RD 2 WALTHAM TO BROUGHAM</t>
  </si>
  <si>
    <t>WILSONS RD 3 NORTH OF BROUGHAM ST</t>
  </si>
  <si>
    <t>TIDAL VIEW</t>
  </si>
  <si>
    <t>AVONSIDE DRIVE RESERVE</t>
  </si>
  <si>
    <t>AVONSIDE DRV 5 NORTH WAINONI RD</t>
  </si>
  <si>
    <t>AVONSIDE DRV 4 RETREAT TO WAINONI</t>
  </si>
  <si>
    <t>AVONSIDE DRV 3 RETREAT TO RETREAT</t>
  </si>
  <si>
    <t>AVONSIDE DRV 2 WOODHAM TO RETREAT</t>
  </si>
  <si>
    <t>AVONSIDE DRV 1 WEST WOODHAM RD</t>
  </si>
  <si>
    <t>SUMMIT RD</t>
  </si>
  <si>
    <t>EVANS PASS RD</t>
  </si>
  <si>
    <t>SUMMIT RD 1 TO GODLEY HEAD</t>
  </si>
  <si>
    <t>COLERIDGE ST</t>
  </si>
  <si>
    <t>BUCHAN ST</t>
  </si>
  <si>
    <t>HAWDON ST</t>
  </si>
  <si>
    <t>GASSON ST 1</t>
  </si>
  <si>
    <t>CADOGAN ST</t>
  </si>
  <si>
    <t>WALTON ST</t>
  </si>
  <si>
    <t>HASTINGS ST WEST 2 EAST BURLINGTON</t>
  </si>
  <si>
    <t>HASTINGS ST WEST 1 WEST BURLINGTON</t>
  </si>
  <si>
    <t>BLAKE ST</t>
  </si>
  <si>
    <t>JORDAN ST</t>
  </si>
  <si>
    <t>HASTINGS ST EAST</t>
  </si>
  <si>
    <t>GOLDSMITH PL</t>
  </si>
  <si>
    <t>CECIL PL</t>
  </si>
  <si>
    <t>ALBEMARLE ST</t>
  </si>
  <si>
    <t>BRISBANE ST</t>
  </si>
  <si>
    <t>WAVERLEY ST</t>
  </si>
  <si>
    <t>JOHNSON ST 2 SIDE ST "L" SHAPE</t>
  </si>
  <si>
    <t>MERVYN DRV</t>
  </si>
  <si>
    <t>YALE ST</t>
  </si>
  <si>
    <t>WYCHBURY ST</t>
  </si>
  <si>
    <t>WOOLSACK LANE</t>
  </si>
  <si>
    <t>WOOLLEY ST</t>
  </si>
  <si>
    <t>WOODHOUSE ST</t>
  </si>
  <si>
    <t>WOODBANK ST</t>
  </si>
  <si>
    <t>WINSOR CRES</t>
  </si>
  <si>
    <t>WILLOW ST</t>
  </si>
  <si>
    <t>WIGGINS ST</t>
  </si>
  <si>
    <t>WHITFIELD ST 1 NORTH ST LEONARD SQ</t>
  </si>
  <si>
    <t>WHITEWASH HEAD RD</t>
  </si>
  <si>
    <t>WINCHCOMBE ST</t>
  </si>
  <si>
    <t>WILMER ST</t>
  </si>
  <si>
    <t>WILLIAMS ST</t>
  </si>
  <si>
    <t>WELLINGTON ST</t>
  </si>
  <si>
    <t>BALADIN ST</t>
  </si>
  <si>
    <t>COWES ST</t>
  </si>
  <si>
    <t>BINSTEAD PL</t>
  </si>
  <si>
    <t>DOYLE PL</t>
  </si>
  <si>
    <t>BASINGSTOKE ST</t>
  </si>
  <si>
    <t>BOURNEMOUTH CRES</t>
  </si>
  <si>
    <t>SOLENT PL</t>
  </si>
  <si>
    <t>WIMBORNE CRES</t>
  </si>
  <si>
    <t>PORTSMOUTH ST</t>
  </si>
  <si>
    <t>HAMPSHIRE ST</t>
  </si>
  <si>
    <t>BESANT PL</t>
  </si>
  <si>
    <t>COWPER PL</t>
  </si>
  <si>
    <t>THORNESS ST</t>
  </si>
  <si>
    <t>BRIARMONT ST</t>
  </si>
  <si>
    <t>WELLES ST</t>
  </si>
  <si>
    <t>WALKER ST</t>
  </si>
  <si>
    <t>WALLER TCE</t>
  </si>
  <si>
    <t>VAN ASCH ST 1 NORTH ST LEONARDS SQ</t>
  </si>
  <si>
    <t>UPLAND RD</t>
  </si>
  <si>
    <t>TUAWERA TCE</t>
  </si>
  <si>
    <t>TRURO ST</t>
  </si>
  <si>
    <t>TRENT ST</t>
  </si>
  <si>
    <t>THORPE ST</t>
  </si>
  <si>
    <t>THERESE ST</t>
  </si>
  <si>
    <t>THE RISE</t>
  </si>
  <si>
    <t>THE BRAE</t>
  </si>
  <si>
    <t>TOLEDO PL</t>
  </si>
  <si>
    <t>TEKOA PL</t>
  </si>
  <si>
    <t>TE AWAKURA TCE</t>
  </si>
  <si>
    <t>TANCRED ST 2 EAST LINWOOD AVE</t>
  </si>
  <si>
    <t>TANCRED ST 1 WEST LINWOOD AVE</t>
  </si>
  <si>
    <t>SYDNEY ST</t>
  </si>
  <si>
    <t>SURREY ST</t>
  </si>
  <si>
    <t>SUMNERVALE DRV 1 WAKEFIELD AVE END</t>
  </si>
  <si>
    <t>SUMNER ST</t>
  </si>
  <si>
    <t>SUFFOLK ST</t>
  </si>
  <si>
    <t>SUGDEN ST</t>
  </si>
  <si>
    <t>STRUTHERS LANE</t>
  </si>
  <si>
    <t>STOURBRIDGE ST</t>
  </si>
  <si>
    <t>STOKE ST</t>
  </si>
  <si>
    <t>ST LEONARDS SQ</t>
  </si>
  <si>
    <t>ST DAVID ST</t>
  </si>
  <si>
    <t>STEWART ST</t>
  </si>
  <si>
    <t>STANMORE RD</t>
  </si>
  <si>
    <t>STANBURY AVE</t>
  </si>
  <si>
    <t>SOUTHWARK ST</t>
  </si>
  <si>
    <t>SPRING GROVE ST</t>
  </si>
  <si>
    <t>SMUGGLERS COVE</t>
  </si>
  <si>
    <t>SEFTON PL SPREYDON</t>
  </si>
  <si>
    <t>SEAMOUNT TCE</t>
  </si>
  <si>
    <t>SCARBOROUGH RD</t>
  </si>
  <si>
    <t>SAXON ST</t>
  </si>
  <si>
    <t>RYDAL ST</t>
  </si>
  <si>
    <t>ROSE ST</t>
  </si>
  <si>
    <t>ROLLESBY ST</t>
  </si>
  <si>
    <t>ROLLESTON AVE</t>
  </si>
  <si>
    <t>ROKER ST</t>
  </si>
  <si>
    <t>ROCKVIEW PL</t>
  </si>
  <si>
    <t>ROCHESTER ST</t>
  </si>
  <si>
    <t>ROBERTA DRV</t>
  </si>
  <si>
    <t>RICHMOND HILL RD 1</t>
  </si>
  <si>
    <t>GERALD CONNOLLY PL</t>
  </si>
  <si>
    <t>BEXLEY RD 1</t>
  </si>
  <si>
    <t>FALCONWOOD GROVE</t>
  </si>
  <si>
    <t>COLAC ST</t>
  </si>
  <si>
    <t>EMLYN PL</t>
  </si>
  <si>
    <t>HORTON PL</t>
  </si>
  <si>
    <t>NEWPORT ST</t>
  </si>
  <si>
    <t>ORRICK CRES</t>
  </si>
  <si>
    <t>SHORTLAND ST</t>
  </si>
  <si>
    <t>TENBY PL</t>
  </si>
  <si>
    <t>WILLARD ST</t>
  </si>
  <si>
    <t>SOMERSET CRES</t>
  </si>
  <si>
    <t>SIMEON ST</t>
  </si>
  <si>
    <t>ROSEBERY ST</t>
  </si>
  <si>
    <t>ROSEWARNE ST</t>
  </si>
  <si>
    <t>MANHIRE ST</t>
  </si>
  <si>
    <t>OAKFORD CLOSE</t>
  </si>
  <si>
    <t>JAMES K BAXTER PL</t>
  </si>
  <si>
    <t>EVERARD ST</t>
  </si>
  <si>
    <t>ELSTOW PL</t>
  </si>
  <si>
    <t>BOLTON AVE</t>
  </si>
  <si>
    <t>BLETSOE AVE</t>
  </si>
  <si>
    <t>WARD ST</t>
  </si>
  <si>
    <t>SPENCER ST</t>
  </si>
  <si>
    <t>POULSON ST 2 EAST CHURCH SQ</t>
  </si>
  <si>
    <t>POULSON ST 1 WEST CHURCH SQ</t>
  </si>
  <si>
    <t>PARLANE ST</t>
  </si>
  <si>
    <t>MOORE ST</t>
  </si>
  <si>
    <t>MEREDITH ST</t>
  </si>
  <si>
    <t>MACAULAY ST</t>
  </si>
  <si>
    <t>HARMAN ST</t>
  </si>
  <si>
    <t>GROVE RD</t>
  </si>
  <si>
    <t>FEILDING ST</t>
  </si>
  <si>
    <t>FARADAY ST</t>
  </si>
  <si>
    <t>EMERSON ST</t>
  </si>
  <si>
    <t>DICKENS ST</t>
  </si>
  <si>
    <t>DEYELL CRES</t>
  </si>
  <si>
    <t>COTTERILL ST</t>
  </si>
  <si>
    <t>COLLINS ST</t>
  </si>
  <si>
    <t>BURNS ST</t>
  </si>
  <si>
    <t>ANGUS ST</t>
  </si>
  <si>
    <t>ANTRIM ST</t>
  </si>
  <si>
    <t>BEAUMONT ST</t>
  </si>
  <si>
    <t>BOON ST</t>
  </si>
  <si>
    <t>BROWNING ST</t>
  </si>
  <si>
    <t>DEVON ST</t>
  </si>
  <si>
    <t>FORBES ST</t>
  </si>
  <si>
    <t>JOHNSON ST 1</t>
  </si>
  <si>
    <t>SCOTT ST</t>
  </si>
  <si>
    <t>SHELLEY ST</t>
  </si>
  <si>
    <t>STRICKLAND ST</t>
  </si>
  <si>
    <t>REVELATION DRV</t>
  </si>
  <si>
    <t>REES ST</t>
  </si>
  <si>
    <t>REDRUTH AVE</t>
  </si>
  <si>
    <t>RANGATIRA TCE 2 OFF ST ANDREWS H RD</t>
  </si>
  <si>
    <t>RANGATIRA TCE 1 OFF MAIN RD</t>
  </si>
  <si>
    <t>RAHERA ST</t>
  </si>
  <si>
    <t>RAGLAN ST</t>
  </si>
  <si>
    <t>PEMBROKE ST</t>
  </si>
  <si>
    <t>LAWSON ST</t>
  </si>
  <si>
    <t>PENBURY ST</t>
  </si>
  <si>
    <t>HAROLD ST</t>
  </si>
  <si>
    <t>BREEZES RD</t>
  </si>
  <si>
    <t>PENRITH AVE</t>
  </si>
  <si>
    <t>OXFORD TCE 2 DURHAM ST TO ARMAGH ST</t>
  </si>
  <si>
    <t>OXFORD TCE FROM DURHAM ST TO ANTIGUA ST/RNBT</t>
  </si>
  <si>
    <t>OXFORD TCE 1 TO ANTIGUA ST/HOSPITAL ACCESS</t>
  </si>
  <si>
    <t>MILTON ST</t>
  </si>
  <si>
    <t>MEADOWVILLE AVE</t>
  </si>
  <si>
    <t>LEITCH ST</t>
  </si>
  <si>
    <t>DUNN ST</t>
  </si>
  <si>
    <t>DOMINION AVE 2 OFF DOMINION AVE "T"</t>
  </si>
  <si>
    <t>DOMINION AVE 1 OFF MILTON ST</t>
  </si>
  <si>
    <t>DOBSON ST</t>
  </si>
  <si>
    <t>CHEVIOT ST</t>
  </si>
  <si>
    <t>BARETTA ST</t>
  </si>
  <si>
    <t>ATHELSTAN ST</t>
  </si>
  <si>
    <t>FERRY RD 4 ROUNDABOUT</t>
  </si>
  <si>
    <t>YOUNG ST</t>
  </si>
  <si>
    <t>WOODARD TCE</t>
  </si>
  <si>
    <t>TARAMEA PL</t>
  </si>
  <si>
    <t>TAINUI ST</t>
  </si>
  <si>
    <t>STUDHOLME ST</t>
  </si>
  <si>
    <t>STRAUSS PL</t>
  </si>
  <si>
    <t>STENNESS AVE</t>
  </si>
  <si>
    <t>SOMERFIELD ST</t>
  </si>
  <si>
    <t>SETTLERS CRES</t>
  </si>
  <si>
    <t>SANDWICH RD</t>
  </si>
  <si>
    <t>MOANA ST</t>
  </si>
  <si>
    <t>MARTIN AVE</t>
  </si>
  <si>
    <t>MCCOMBS ST</t>
  </si>
  <si>
    <t>HOLCOMBE PL 1</t>
  </si>
  <si>
    <t>FRANKLEIGH ST</t>
  </si>
  <si>
    <t>FAIRVIEW ST</t>
  </si>
  <si>
    <t>DELORAINE ST</t>
  </si>
  <si>
    <t>DARLEY ST</t>
  </si>
  <si>
    <t>COOKE ST</t>
  </si>
  <si>
    <t>CARDIFF AVE</t>
  </si>
  <si>
    <t>BARD ST</t>
  </si>
  <si>
    <t>AYLMER ST</t>
  </si>
  <si>
    <t>KNIGHT PL</t>
  </si>
  <si>
    <t>WARATAH ST</t>
  </si>
  <si>
    <t>ST ANDREWS HILL RD</t>
  </si>
  <si>
    <t>SOLEARES AVE</t>
  </si>
  <si>
    <t>SELLECK ST</t>
  </si>
  <si>
    <t>SANTA MARIA AVE</t>
  </si>
  <si>
    <t>GLENROWAN AVE</t>
  </si>
  <si>
    <t>EGLINTON ST</t>
  </si>
  <si>
    <t>DRAYTON DRV</t>
  </si>
  <si>
    <t>CHARDALE ST</t>
  </si>
  <si>
    <t>BELMONT ST</t>
  </si>
  <si>
    <t>ASSISI ST</t>
  </si>
  <si>
    <t>FERRY RD 5 DYERS RD TO HUMPHREYS DR</t>
  </si>
  <si>
    <t>FERRY RD 3 WILSONS RD TO DYERS RD</t>
  </si>
  <si>
    <t>FERRY RD 2 FITZGERALD TO WILSONS RD</t>
  </si>
  <si>
    <t>FERRY RD 1 ST ASAPH TO FITZGERALD</t>
  </si>
  <si>
    <t>WAKATU AVE</t>
  </si>
  <si>
    <t>TAYLORS MISTAKE RD 1 SOUTH SCARBOROUGH RD</t>
  </si>
  <si>
    <t>TAUPATA ST</t>
  </si>
  <si>
    <t>RAEKURA PL</t>
  </si>
  <si>
    <t>MT PLEASANT RD</t>
  </si>
  <si>
    <t>MCCORMACKS BAY RD</t>
  </si>
  <si>
    <t>MAJOR HORNBROOK RD 1 TO MADELEY RD</t>
  </si>
  <si>
    <t>JAMES ST</t>
  </si>
  <si>
    <t>CLIFF ST</t>
  </si>
  <si>
    <t>CELIA ST</t>
  </si>
  <si>
    <t>CAVE TCE</t>
  </si>
  <si>
    <t>BELLEVIEW TCE</t>
  </si>
  <si>
    <t>BEACHVILLE RD</t>
  </si>
  <si>
    <t>BAY VIEW RD</t>
  </si>
  <si>
    <t>AUGUSTA ST</t>
  </si>
  <si>
    <t>MAIN RD 1</t>
  </si>
  <si>
    <t>FERRY RD 6 NORTH</t>
  </si>
  <si>
    <t>DURHAM ST 2 BEALEY TO GLOUCESTER</t>
  </si>
  <si>
    <t>DURHAM ST 1 TO BEALEY AVE</t>
  </si>
  <si>
    <t>SELWYN ST 3 NORTH OF MOORHOUSE AVE</t>
  </si>
  <si>
    <t>SELWYN ST 2 BROUGHAM TO MOORHOUSE</t>
  </si>
  <si>
    <t>SELWYN ST 1 SOUTH BROUGHAM ST</t>
  </si>
  <si>
    <t>CHESTER ST WEST 2 EAST CRANMER SQ</t>
  </si>
  <si>
    <t>QUARRY RD</t>
  </si>
  <si>
    <t>POPLAR ST</t>
  </si>
  <si>
    <t>PLUNKET ST</t>
  </si>
  <si>
    <t>PERCY ST</t>
  </si>
  <si>
    <t>PENINSULA VIEW</t>
  </si>
  <si>
    <t>PEACOCK ST</t>
  </si>
  <si>
    <t>PANORAMA RD</t>
  </si>
  <si>
    <t>PALMSIDE ST</t>
  </si>
  <si>
    <t>PAISLEY ST</t>
  </si>
  <si>
    <t>PAIKEA PL</t>
  </si>
  <si>
    <t>OTLEY ST</t>
  </si>
  <si>
    <t>OCEAN VIEW TCE</t>
  </si>
  <si>
    <t>ESTUARY RD</t>
  </si>
  <si>
    <t>NURSERY RD 2 NORTH TUAM ST</t>
  </si>
  <si>
    <t>NURSERY RD 1 SOUTH TUAM ST</t>
  </si>
  <si>
    <t>NOVA PL</t>
  </si>
  <si>
    <t>NORWICH ST</t>
  </si>
  <si>
    <t>NORTHAW ST</t>
  </si>
  <si>
    <t>NEW REGENT ST</t>
  </si>
  <si>
    <t>NAYLAND ST 2 EAST WAKEFIELD AVE</t>
  </si>
  <si>
    <t>NAYLAND ST 1 WEST WAKEFIELD AVE</t>
  </si>
  <si>
    <t>NAIRN ST</t>
  </si>
  <si>
    <t>MURITAI TCE</t>
  </si>
  <si>
    <t>MOUNTFORT ST</t>
  </si>
  <si>
    <t>MORTIMER PL</t>
  </si>
  <si>
    <t>MOLESWORTH PL</t>
  </si>
  <si>
    <t>MOA PL</t>
  </si>
  <si>
    <t>MICHAEL AVE</t>
  </si>
  <si>
    <t>MERLE PL</t>
  </si>
  <si>
    <t>MENZIES ST</t>
  </si>
  <si>
    <t>MELROSE ST</t>
  </si>
  <si>
    <t>MAVIN RD</t>
  </si>
  <si>
    <t>MARRINER ST 2 EAST WAKEFIELD AVE</t>
  </si>
  <si>
    <t>MARRINER ST 1 WEST WAKEFIELD AVE</t>
  </si>
  <si>
    <t>MARLEY VIEW ST</t>
  </si>
  <si>
    <t>MARAMA CRES</t>
  </si>
  <si>
    <t>MAFFEYS RD</t>
  </si>
  <si>
    <t>MADELEY RD</t>
  </si>
  <si>
    <t>LUXTON PL</t>
  </si>
  <si>
    <t>LIVINGSTONE ST</t>
  </si>
  <si>
    <t>LEISTRELLA RD</t>
  </si>
  <si>
    <t>KNOX LANE</t>
  </si>
  <si>
    <t>KINVER PL</t>
  </si>
  <si>
    <t>KINSEY TCE</t>
  </si>
  <si>
    <t>MUNICH PL</t>
  </si>
  <si>
    <t>KARAKA PL</t>
  </si>
  <si>
    <t>KAIWARA ST</t>
  </si>
  <si>
    <t>JANICE PL</t>
  </si>
  <si>
    <t>HURLEY ST</t>
  </si>
  <si>
    <t>HOWARD ST</t>
  </si>
  <si>
    <t>HINEMOA ST</t>
  </si>
  <si>
    <t>HILLIER PL</t>
  </si>
  <si>
    <t>HILLTOP LANE</t>
  </si>
  <si>
    <t>TRAMWAY LANE</t>
  </si>
  <si>
    <t>HEBERDEN AVE 2 SOUTH NAYLAND ST</t>
  </si>
  <si>
    <t>HEBERDEN AVE 1 NORTH NAYLAND ST</t>
  </si>
  <si>
    <t>HEAD ST</t>
  </si>
  <si>
    <t>HARKER ST</t>
  </si>
  <si>
    <t>HARDWICKE ST</t>
  </si>
  <si>
    <t>HANMER ST</t>
  </si>
  <si>
    <t>HAMMOND PL</t>
  </si>
  <si>
    <t>HALKETT ST</t>
  </si>
  <si>
    <t>HAAST ST</t>
  </si>
  <si>
    <t>GRETA PL</t>
  </si>
  <si>
    <t>GRACEFIELD AVE</t>
  </si>
  <si>
    <t>GODLEY DRV</t>
  </si>
  <si>
    <t>GLENSTRAE RD</t>
  </si>
  <si>
    <t>GLENDEVERE TCE</t>
  </si>
  <si>
    <t>GILBY ST</t>
  </si>
  <si>
    <t>GATHERER ST</t>
  </si>
  <si>
    <t>GARNETT AVE</t>
  </si>
  <si>
    <t>FREEMAN ST</t>
  </si>
  <si>
    <t>FORSYTH ST</t>
  </si>
  <si>
    <t>FINNSARBY PL</t>
  </si>
  <si>
    <t>FERRYMEAD TCE</t>
  </si>
  <si>
    <t>FERNIEHURST ST</t>
  </si>
  <si>
    <t>EVESHAM CRES</t>
  </si>
  <si>
    <t>ESSEX ST</t>
  </si>
  <si>
    <t>ESPLANADE</t>
  </si>
  <si>
    <t>ENGLAND ST</t>
  </si>
  <si>
    <t>ELY ST 2 OFF SALISBURY ST</t>
  </si>
  <si>
    <t>ELY ST 1 OFF MADRAS ST</t>
  </si>
  <si>
    <t>FALSGRAVE ST</t>
  </si>
  <si>
    <t>ELM GROVE</t>
  </si>
  <si>
    <t>EATON PL</t>
  </si>
  <si>
    <t>DUNDAS ST</t>
  </si>
  <si>
    <t>DUNCAN ST 1 WEST ST LEONARDS SQ</t>
  </si>
  <si>
    <t>DUKE ST</t>
  </si>
  <si>
    <t>DUBLIN ST</t>
  </si>
  <si>
    <t>DRYDEN ST 1 WEST SUMNER SCHOOL</t>
  </si>
  <si>
    <t>DORSET ST</t>
  </si>
  <si>
    <t>DIAMOND AVE</t>
  </si>
  <si>
    <t>DUNCAN ST 2 EAST ST LEONARDS SQ</t>
  </si>
  <si>
    <t>DENMAN ST</t>
  </si>
  <si>
    <t>DELLOW PL</t>
  </si>
  <si>
    <t>DEARSLEY ST</t>
  </si>
  <si>
    <t>DAWSON ST</t>
  </si>
  <si>
    <t>VICTORIA ST</t>
  </si>
  <si>
    <t>PETERBOROUGH ST 2 EAST VICTORIA ST</t>
  </si>
  <si>
    <t>PETERBOROUGH ST 1 WEST VICTORIA ST</t>
  </si>
  <si>
    <t>GLOUCESTER ST 2 EAST FITZGERALD AVE</t>
  </si>
  <si>
    <t>GLOUCESTER ST 3 EAST COLOMBO ST</t>
  </si>
  <si>
    <t>GLOUCESTER ST 1 WEST OXFORD TCE</t>
  </si>
  <si>
    <t>TUAM ST 3 EAST FITZGERALD AVE</t>
  </si>
  <si>
    <t>TUAM ST 2 WEST FITZGERALD AVE</t>
  </si>
  <si>
    <t>TUAM ST 1 HOSPITAL SUPER STOP</t>
  </si>
  <si>
    <t>CASHEL ST 4 FITZGERALD TO LINWOOD</t>
  </si>
  <si>
    <t>CASHEL ST 5 EAST CMU ARENA</t>
  </si>
  <si>
    <t>CASHEL ST 3 HIGH ST TO WEST CMU ARENA</t>
  </si>
  <si>
    <t>CASHEL ST 2 MALL / OXFORD TO HIGH</t>
  </si>
  <si>
    <t>CASHEL ST 1 ROLLESTON AVE TO DURHAM</t>
  </si>
  <si>
    <t>PARK TCE</t>
  </si>
  <si>
    <t>HIGH ST 3 MANCHESTER ST TO CTY MALL</t>
  </si>
  <si>
    <t>HIGH ST 2 TUAM ST TO LICHFIELD ST</t>
  </si>
  <si>
    <t>HIGH ST 1 ST ASAPH ST TO TUAM ST</t>
  </si>
  <si>
    <t>HEREFORD ST 2 EAST FITZGERALD AVE</t>
  </si>
  <si>
    <t>HEREFORD ST 1 WEST FITZGERALD AVE</t>
  </si>
  <si>
    <t>LATIMER SQ 1 EAST</t>
  </si>
  <si>
    <t>LATIMER SQ 2 WEST</t>
  </si>
  <si>
    <t>LICHFIELD ST EAST CMU ARENA</t>
  </si>
  <si>
    <t>LICHFIELD ST WEST CMU ARENA</t>
  </si>
  <si>
    <t>MANCHESTER ST 2 NORTH BEALEY AVE</t>
  </si>
  <si>
    <t>MANCHESTER ST 1 SOUTH BEALEY AVE</t>
  </si>
  <si>
    <t>MONTREAL ST 3 NORTH CRANMER SQ</t>
  </si>
  <si>
    <t>MONTREAL ST 2 MOORHOUSE TO CRANMER</t>
  </si>
  <si>
    <t>MONTREAL ST 1 TO MOORHOUSE AVE</t>
  </si>
  <si>
    <t>WORCESTER ST 5 LINWOOD TO WOODHAM</t>
  </si>
  <si>
    <t>WORCESTER ST 4 FITZGERALD - LINWOOD</t>
  </si>
  <si>
    <t>WORCESTER ST 3 LATIMER TO FITZGERAL</t>
  </si>
  <si>
    <t>WORCESTER ST 2 SQUARE TO LATIMER</t>
  </si>
  <si>
    <t>WORCESTER ST 1 BOULEVARD</t>
  </si>
  <si>
    <t>DURHAM ST 4 MOORHOUSE TO BROUGHAM</t>
  </si>
  <si>
    <t>DURHAM ST 3 CASHEL ST TO MOORHOUSE</t>
  </si>
  <si>
    <t>AWATEA GARDENS</t>
  </si>
  <si>
    <t>SALISBURY ST</t>
  </si>
  <si>
    <t>RICCARTON AVE</t>
  </si>
  <si>
    <t>KILMORE ST</t>
  </si>
  <si>
    <t>ARMAGH ST 3 EAST STANMORE RD</t>
  </si>
  <si>
    <t>ARMAGH ST 2 FITZGERALD TO STANMORE</t>
  </si>
  <si>
    <t>ARMAGH ST 1 WEST FITZGERALD AVE</t>
  </si>
  <si>
    <t>ASHGROVE TCE 2 WEST FAIRVIEW ST</t>
  </si>
  <si>
    <t>ASHGROVE TCE 1 EAST FAIRVEIW ST</t>
  </si>
  <si>
    <t>ST ASAPH ST 2 WEST FITZGERALD AVE</t>
  </si>
  <si>
    <t>ST ASAPH ST 1 EAST FITZGERALD AVE</t>
  </si>
  <si>
    <t>CRANMER SQ 2 WEST</t>
  </si>
  <si>
    <t>CRANMER SQ 1 EAST</t>
  </si>
  <si>
    <t>CORONATION ST</t>
  </si>
  <si>
    <t>CONWAY ST</t>
  </si>
  <si>
    <t>COVENTRY ST</t>
  </si>
  <si>
    <t>CONFERENCE ST</t>
  </si>
  <si>
    <t>COLENSO ST</t>
  </si>
  <si>
    <t>CLOTHIER ST</t>
  </si>
  <si>
    <t>CLIFTON TCE</t>
  </si>
  <si>
    <t>CLIFTON BAY</t>
  </si>
  <si>
    <t>CLARKSON AVE</t>
  </si>
  <si>
    <t>CLARK ST</t>
  </si>
  <si>
    <t>CHURCHILL ST</t>
  </si>
  <si>
    <t>CHEVY PL</t>
  </si>
  <si>
    <t>CHESTER ST WEST 1 WEST CRANMER SQ</t>
  </si>
  <si>
    <t>CHESTER ST EAST</t>
  </si>
  <si>
    <t>CHALLIS PL</t>
  </si>
  <si>
    <t>CASCADE PL</t>
  </si>
  <si>
    <t>CASHMERE VIEW ST</t>
  </si>
  <si>
    <t>CANNON HILL CRES 3 DUAL C/WAY LOWER</t>
  </si>
  <si>
    <t>CANNON HILL CRES 4 FROM DUAL C/WAY</t>
  </si>
  <si>
    <t>CANNON HILL CRES 1 TO DUAL C/WAY</t>
  </si>
  <si>
    <t>CAMPBELL ST</t>
  </si>
  <si>
    <t>CAMBRIDGE TCE 5 WEST BARBADOES ST</t>
  </si>
  <si>
    <t>CAMBRIDGE TCE 6 EAST BARBADOES ST</t>
  </si>
  <si>
    <t>OVERDALE DRV</t>
  </si>
  <si>
    <t>CAMBRIDGE TCE 4 EAST COLOMBO ST</t>
  </si>
  <si>
    <t>CAMBRIDGE TCE 3 GLOUCESTER-CASHEL</t>
  </si>
  <si>
    <t>CAMBRIDGE TCE 2 MONTREAL-CASHEL</t>
  </si>
  <si>
    <t>CAMBRIDGE TCE 1 ROLLESTON-MONTREAL</t>
  </si>
  <si>
    <t>BURGESS ST</t>
  </si>
  <si>
    <t>BUCCLEUGH ST</t>
  </si>
  <si>
    <t>BRITTAN ST</t>
  </si>
  <si>
    <t>BRIGID PL</t>
  </si>
  <si>
    <t>BLAKISTON ST</t>
  </si>
  <si>
    <t>BLAKEHALL PL 1</t>
  </si>
  <si>
    <t>BILLYS TRK</t>
  </si>
  <si>
    <t>BEWDLEY ST</t>
  </si>
  <si>
    <t>BEVERIDGE ST</t>
  </si>
  <si>
    <t>BEECHWORTH AVE</t>
  </si>
  <si>
    <t>OPAWA RD 3 AYNSLEY TO BROUGHAM EXT</t>
  </si>
  <si>
    <t>BEANLAND AVE</t>
  </si>
  <si>
    <t>BEALEY AVE 2 SOUTH</t>
  </si>
  <si>
    <t>BEALEY AVE 1 NORTH</t>
  </si>
  <si>
    <t>BATH ST</t>
  </si>
  <si>
    <t>BARBADOES ST 2 SOUTH BEALEY AVE</t>
  </si>
  <si>
    <t>BARBADOES ST 1 NORTH BEALEY AVE</t>
  </si>
  <si>
    <t>ASH ST</t>
  </si>
  <si>
    <t>ARNOLD ST</t>
  </si>
  <si>
    <t>ARATORO PL</t>
  </si>
  <si>
    <t>ANTIGUA ST 2 NORTH MOORHOUSE AVE</t>
  </si>
  <si>
    <t>ANTIGUA ST 1 SOUTH MOORHOUSE AVE</t>
  </si>
  <si>
    <t>ANDREWS CRES</t>
  </si>
  <si>
    <t>ALLEN ST</t>
  </si>
  <si>
    <t>ALFRED ST</t>
  </si>
  <si>
    <t>ALCESTER ST</t>
  </si>
  <si>
    <t>MAIREHAU RD OPP TIMBER CO /RHS 826M</t>
  </si>
  <si>
    <t>ACTON ST</t>
  </si>
  <si>
    <t>ABERDEEN ST</t>
  </si>
  <si>
    <t>COBHAM ST</t>
  </si>
  <si>
    <t>NEVILLE ST</t>
  </si>
  <si>
    <t>LYTTELTON ST</t>
  </si>
  <si>
    <t>DOMAIN TCE</t>
  </si>
  <si>
    <t>MATHERS RD</t>
  </si>
  <si>
    <t>VICTORS RD</t>
  </si>
  <si>
    <t>KEVIN ST</t>
  </si>
  <si>
    <t>DALKEITH ST</t>
  </si>
  <si>
    <t>CEDARS ST</t>
  </si>
  <si>
    <t>WATERS ST</t>
  </si>
  <si>
    <t>BENCARD PL</t>
  </si>
  <si>
    <t>DUNDEE PL</t>
  </si>
  <si>
    <t>MYERS PL</t>
  </si>
  <si>
    <t>BARRINGTON ST 1</t>
  </si>
  <si>
    <t>HAGLEY AVE</t>
  </si>
  <si>
    <t>MADRAS ST 1 SOUTH LATIMER SQ</t>
  </si>
  <si>
    <t>MADRAS ST 2 NORTH LATIMER SQ</t>
  </si>
  <si>
    <t>DOWNING ST</t>
  </si>
  <si>
    <t>WYN ST</t>
  </si>
  <si>
    <t>OSTLER PL</t>
  </si>
  <si>
    <t>SALMOND ST</t>
  </si>
  <si>
    <t>CALLAN PL</t>
  </si>
  <si>
    <t>MCCARTHY ST</t>
  </si>
  <si>
    <t>LEICESTER CRES</t>
  </si>
  <si>
    <t>MARYHILL AVE</t>
  </si>
  <si>
    <t>FAIR PL</t>
  </si>
  <si>
    <t>NORTHCROFT ST</t>
  </si>
  <si>
    <t>BARROWCLOUGH ST</t>
  </si>
  <si>
    <t>STANTON CRES</t>
  </si>
  <si>
    <t>ROWLEY AVE</t>
  </si>
  <si>
    <t>TANKERVILLE RD</t>
  </si>
  <si>
    <t>ANVERS PL</t>
  </si>
  <si>
    <t>WEIR PL</t>
  </si>
  <si>
    <t>PABLO PL</t>
  </si>
  <si>
    <t>WAIMOKIHI PL</t>
  </si>
  <si>
    <t>ALPERS PL</t>
  </si>
  <si>
    <t>SMARTLEA ST</t>
  </si>
  <si>
    <t>MUIRSON AVE</t>
  </si>
  <si>
    <t>GREENPARK ST</t>
  </si>
  <si>
    <t>MCBEATH AVE</t>
  </si>
  <si>
    <t>FUSILIER ST</t>
  </si>
  <si>
    <t>HUSSAR PL</t>
  </si>
  <si>
    <t>MARTELL PL</t>
  </si>
  <si>
    <t>HASLAM CRES</t>
  </si>
  <si>
    <t>HOON HAY RD</t>
  </si>
  <si>
    <t>COPPELL PL</t>
  </si>
  <si>
    <t>SAMUEL ST</t>
  </si>
  <si>
    <t>NEWLAND ST</t>
  </si>
  <si>
    <t>COPENHAGEN PL</t>
  </si>
  <si>
    <t>MARION ST</t>
  </si>
  <si>
    <t>GAINSBOROUGH ST</t>
  </si>
  <si>
    <t>LEWIS ST</t>
  </si>
  <si>
    <t>HERDMAN ST</t>
  </si>
  <si>
    <t>SOMERS PL</t>
  </si>
  <si>
    <t>DALGLISH PL</t>
  </si>
  <si>
    <t>O'LEARY ST</t>
  </si>
  <si>
    <t>REDGRAVE ST</t>
  </si>
  <si>
    <t>URELLA PL</t>
  </si>
  <si>
    <t>GLEIG PL</t>
  </si>
  <si>
    <t>GLYNNE CRES</t>
  </si>
  <si>
    <t>BAYLEY PL</t>
  </si>
  <si>
    <t>WILLIS PL</t>
  </si>
  <si>
    <t>EDINBURGH ST</t>
  </si>
  <si>
    <t>OPAWA RD 4 GARLANDS TO PORT HILLS</t>
  </si>
  <si>
    <t>NALDER PL</t>
  </si>
  <si>
    <t>GRENVILLE ST 1 WEST OSBORNE ST</t>
  </si>
  <si>
    <t>IVERSEN TCE</t>
  </si>
  <si>
    <t>HUTCHESON ST</t>
  </si>
  <si>
    <t>GRENVILLE ST 2 EAST OSBORNE ST</t>
  </si>
  <si>
    <t>BROUGHAM ST 3 EXT / OPAWA XWAY</t>
  </si>
  <si>
    <t>METRO PL</t>
  </si>
  <si>
    <t>HAMPSHIRE ST SHOPS / SERVICE LANE</t>
  </si>
  <si>
    <t>BIDWELL PL</t>
  </si>
  <si>
    <t>WEST-WATSON AVE</t>
  </si>
  <si>
    <t>WARREN CRES</t>
  </si>
  <si>
    <t>RENWICK PL</t>
  </si>
  <si>
    <t>KINNAIRD PL</t>
  </si>
  <si>
    <t>CARDINAL DRV</t>
  </si>
  <si>
    <t>GRIGG PL</t>
  </si>
  <si>
    <t>BEAN ST</t>
  </si>
  <si>
    <t>NEAVE PL</t>
  </si>
  <si>
    <t>HARLING AVE</t>
  </si>
  <si>
    <t>CHARLES UPHAM AVE</t>
  </si>
  <si>
    <t>WOLSEY PL</t>
  </si>
  <si>
    <t>LINCOLN RD 1 TO BARRINGTON ST</t>
  </si>
  <si>
    <t>LINCOLN RD 2 SOUTH</t>
  </si>
  <si>
    <t>LINCOLN RD 4 FROM TORRENS RD</t>
  </si>
  <si>
    <t>WRIGHTS RD 1 LINCOLN TO BIRMINGHAM</t>
  </si>
  <si>
    <t>WRIGHTS RD 2 BIRMINGHAM TO RAILWAY</t>
  </si>
  <si>
    <t>BIRMINGHAM DRV</t>
  </si>
  <si>
    <t>CASHMERE RD 4 ACCESS TO #404-426</t>
  </si>
  <si>
    <t>TORRENS RD</t>
  </si>
  <si>
    <t>SYLVAN ST</t>
  </si>
  <si>
    <t>MIDAS PL</t>
  </si>
  <si>
    <t>VULCAN PL</t>
  </si>
  <si>
    <t>CRAFT PL</t>
  </si>
  <si>
    <t>PRINT PL</t>
  </si>
  <si>
    <t>HALLS PL</t>
  </si>
  <si>
    <t>VALIDATION PL</t>
  </si>
  <si>
    <t>HANDS RD</t>
  </si>
  <si>
    <t>VANADIUM PL</t>
  </si>
  <si>
    <t>HILLMORTON ST</t>
  </si>
  <si>
    <t>FALCON ST</t>
  </si>
  <si>
    <t>PINE AVE</t>
  </si>
  <si>
    <t>STURDEE ST</t>
  </si>
  <si>
    <t>SANDRA ST 1 EAST PINE AVE</t>
  </si>
  <si>
    <t>SANDRA ST 2 WEST PINE AVE</t>
  </si>
  <si>
    <t>JELLICOE ST</t>
  </si>
  <si>
    <t>EBBTIDE ST 1</t>
  </si>
  <si>
    <t>CASPIAN ST</t>
  </si>
  <si>
    <t>MALTA CRES</t>
  </si>
  <si>
    <t>PUKEKO PL</t>
  </si>
  <si>
    <t>TERN ST</t>
  </si>
  <si>
    <t>MERMAID PL</t>
  </si>
  <si>
    <t>HERON ST</t>
  </si>
  <si>
    <t>HALSEY ST</t>
  </si>
  <si>
    <t>ROCKING HORSE RD</t>
  </si>
  <si>
    <t>PENGUIN ST</t>
  </si>
  <si>
    <t>PLOVER ST</t>
  </si>
  <si>
    <t>OXLEY AVE</t>
  </si>
  <si>
    <t>MANUKA ST</t>
  </si>
  <si>
    <t>MAHARS RD</t>
  </si>
  <si>
    <t>WHITEHALL ST</t>
  </si>
  <si>
    <t>FERGUSSON AVE</t>
  </si>
  <si>
    <t>ERIN CRES</t>
  </si>
  <si>
    <t>PATRICK ST</t>
  </si>
  <si>
    <t>JACOBS ST</t>
  </si>
  <si>
    <t>CARRINGTON ST</t>
  </si>
  <si>
    <t>FRANCIS AVE</t>
  </si>
  <si>
    <t>THAMES ST</t>
  </si>
  <si>
    <t>SEVERN ST</t>
  </si>
  <si>
    <t>NORAH ST 1</t>
  </si>
  <si>
    <t>DEE ST</t>
  </si>
  <si>
    <t>ROOSEVELT AVE</t>
  </si>
  <si>
    <t>MAYFIELD AVE</t>
  </si>
  <si>
    <t>MERSEY ST 1 SOUTH WESTMINSTER ST</t>
  </si>
  <si>
    <t>MERSEY ST 2 NORTH WESTMINSTER ST</t>
  </si>
  <si>
    <t>FORFAR ST</t>
  </si>
  <si>
    <t>KNOWLES ST</t>
  </si>
  <si>
    <t>WHITMORE ST 2 ACCESS #37-51</t>
  </si>
  <si>
    <t>WESTON RD</t>
  </si>
  <si>
    <t>WESTON RD EAST RUTLAND ST</t>
  </si>
  <si>
    <t>WARRINGTON ST</t>
  </si>
  <si>
    <t>UNION ST</t>
  </si>
  <si>
    <t>BELLAMY AVE 2 WEST PINE AVE</t>
  </si>
  <si>
    <t>BELLAMY AVE 1 EAST PINE AVE</t>
  </si>
  <si>
    <t>BEATTY ST</t>
  </si>
  <si>
    <t>CROMER PL</t>
  </si>
  <si>
    <t>DRAKE ST</t>
  </si>
  <si>
    <t>RAWHITI AVE</t>
  </si>
  <si>
    <t>LONSDALE ST 1 EAST SHAW AVE</t>
  </si>
  <si>
    <t>SHAW AVE 1 OFF SEAVIEW RD</t>
  </si>
  <si>
    <t>CONVOY ST</t>
  </si>
  <si>
    <t>KEPPEL ST</t>
  </si>
  <si>
    <t>TONKS ST</t>
  </si>
  <si>
    <t>HOWE ST</t>
  </si>
  <si>
    <t>MAFEKING ST</t>
  </si>
  <si>
    <t>COLLINGWOOD ST</t>
  </si>
  <si>
    <t>IDA ST</t>
  </si>
  <si>
    <t>ADMIRALS WAY</t>
  </si>
  <si>
    <t>HARDY ST</t>
  </si>
  <si>
    <t>KIBBLEWHITE ST 2 SOUTH FALCON ST</t>
  </si>
  <si>
    <t>KIBBLEWHITE ST 1 NORTH FALCON ST</t>
  </si>
  <si>
    <t>JERVOIS ST</t>
  </si>
  <si>
    <t>BERWICK ST 2 OFF FORFAR ST</t>
  </si>
  <si>
    <t>BRIDGE ST</t>
  </si>
  <si>
    <t>BOWHILL RD</t>
  </si>
  <si>
    <t>LEAVER TCE</t>
  </si>
  <si>
    <t>HAWKE ST</t>
  </si>
  <si>
    <t>RODNEY ST</t>
  </si>
  <si>
    <t>SHACKLETON ST</t>
  </si>
  <si>
    <t>MOUNTBATTEN ST</t>
  </si>
  <si>
    <t>TOVEY ST</t>
  </si>
  <si>
    <t>HOOD ST</t>
  </si>
  <si>
    <t>BERESFORD ST</t>
  </si>
  <si>
    <t>OWLES TCE</t>
  </si>
  <si>
    <t>GORDON AVE</t>
  </si>
  <si>
    <t>DURHAM ST 5 CALEDONIAN RD LINK</t>
  </si>
  <si>
    <t>ALBANY ST</t>
  </si>
  <si>
    <t>STONEYHURST ST</t>
  </si>
  <si>
    <t>KINLOCH ST</t>
  </si>
  <si>
    <t>DERBY ST</t>
  </si>
  <si>
    <t>ONSLOW ST</t>
  </si>
  <si>
    <t>RANFURLY ST 2 EAST SPRINGFIELD RD</t>
  </si>
  <si>
    <t>RANFURLY ST 1 WEST SPRINGFIELD RD</t>
  </si>
  <si>
    <t>BRISTOL ST</t>
  </si>
  <si>
    <t>ABBERLEY CRES</t>
  </si>
  <si>
    <t>BERRY ST</t>
  </si>
  <si>
    <t>CALEDONIAN RD</t>
  </si>
  <si>
    <t>EVERSLEIGH ST</t>
  </si>
  <si>
    <t>CLARE RD</t>
  </si>
  <si>
    <t>PITT PL</t>
  </si>
  <si>
    <t>RADNOR ST</t>
  </si>
  <si>
    <t>LINDSAY ST</t>
  </si>
  <si>
    <t>BISHOP ST</t>
  </si>
  <si>
    <t>PACKE ST</t>
  </si>
  <si>
    <t>SHEPPARD PL</t>
  </si>
  <si>
    <t>WEBB ST</t>
  </si>
  <si>
    <t>HENDON ST</t>
  </si>
  <si>
    <t>SHERBORNE ST</t>
  </si>
  <si>
    <t>CANON ST</t>
  </si>
  <si>
    <t>PURCHAS ST</t>
  </si>
  <si>
    <t>WOODVILLE ST</t>
  </si>
  <si>
    <t>CORNWALL ST</t>
  </si>
  <si>
    <t>TRAFALGAR ST</t>
  </si>
  <si>
    <t>ALLARD ST</t>
  </si>
  <si>
    <t>WINTON ST</t>
  </si>
  <si>
    <t>COLES PL</t>
  </si>
  <si>
    <t>CROSBY ST</t>
  </si>
  <si>
    <t>PASCOE AVE</t>
  </si>
  <si>
    <t>FERNBROOK PL</t>
  </si>
  <si>
    <t>SPURWAY PL</t>
  </si>
  <si>
    <t>MARLIN PL</t>
  </si>
  <si>
    <t>AYLESFORD ST</t>
  </si>
  <si>
    <t>FLOCKTON ST</t>
  </si>
  <si>
    <t>SQUIRE ST</t>
  </si>
  <si>
    <t>ARCHER ST</t>
  </si>
  <si>
    <t>SPEIGHT ST</t>
  </si>
  <si>
    <t>CARRICK ST</t>
  </si>
  <si>
    <t>THORNTON ST</t>
  </si>
  <si>
    <t>MINARET ST</t>
  </si>
  <si>
    <t>HARRISON ST</t>
  </si>
  <si>
    <t>KENSINGTON AVE</t>
  </si>
  <si>
    <t>ETHNE ST</t>
  </si>
  <si>
    <t>TRIST PL</t>
  </si>
  <si>
    <t>HOLLY RD 1 WEST SPRINGFIELD RD</t>
  </si>
  <si>
    <t>HOLLY RD 2 EAST SPRINGFIELD RD</t>
  </si>
  <si>
    <t>GERALDINE ST</t>
  </si>
  <si>
    <t>CHAMPION ST</t>
  </si>
  <si>
    <t>MASSEY CRES</t>
  </si>
  <si>
    <t>EDWARD AVE</t>
  </si>
  <si>
    <t>DOVER ST 1 TO TRAFALGER ST</t>
  </si>
  <si>
    <t>DOVER ST 2 CUL DE SAC</t>
  </si>
  <si>
    <t>BEVERLEY ST</t>
  </si>
  <si>
    <t>DEVONPORT LANE</t>
  </si>
  <si>
    <t>SPRINGFIELD RD 1 SOUTH DURHAM ST</t>
  </si>
  <si>
    <t>SPRINGFIELD RD 2 NORTH DURHAM ST</t>
  </si>
  <si>
    <t>GRESFORD ST</t>
  </si>
  <si>
    <t>BROWNS RD</t>
  </si>
  <si>
    <t>MURRAY PL</t>
  </si>
  <si>
    <t>MCDOUGALL AVE</t>
  </si>
  <si>
    <t>MANSFIELD AVE</t>
  </si>
  <si>
    <t>DONALD PL</t>
  </si>
  <si>
    <t>HAWKESBURY AVE</t>
  </si>
  <si>
    <t>CLEVELAND ST 1 SOUTH EDWARD AVE</t>
  </si>
  <si>
    <t>CLEVELAND ST 2 NORTH EDWARD AVE</t>
  </si>
  <si>
    <t>ST ALBANS ST</t>
  </si>
  <si>
    <t>SOMME ST</t>
  </si>
  <si>
    <t>MALVERN ST</t>
  </si>
  <si>
    <t>GOSSET ST</t>
  </si>
  <si>
    <t>GRANTLEY ST</t>
  </si>
  <si>
    <t>GODWIT ST</t>
  </si>
  <si>
    <t>WHITMORE ST 1</t>
  </si>
  <si>
    <t>INNES RD</t>
  </si>
  <si>
    <t>QUEEN E II DRV 1 EAST MARSHLANDS RD</t>
  </si>
  <si>
    <t>CRANFORD ST 1 TO INNES RD</t>
  </si>
  <si>
    <t>CRANFORD ST 2 WEST</t>
  </si>
  <si>
    <t>CRANFORD ST 4 NORTH CNC RNBT</t>
  </si>
  <si>
    <t>SINCLAIR ST</t>
  </si>
  <si>
    <t>DENNITT ST</t>
  </si>
  <si>
    <t>BAKER ST</t>
  </si>
  <si>
    <t>RAWSON ST</t>
  </si>
  <si>
    <t>PRATT ST</t>
  </si>
  <si>
    <t>GRESHAM TCE</t>
  </si>
  <si>
    <t>THURSO PL 1</t>
  </si>
  <si>
    <t>CAITHNESS ST</t>
  </si>
  <si>
    <t>PALMERS RD</t>
  </si>
  <si>
    <t>CASTLETOWN PL</t>
  </si>
  <si>
    <t>SEAVIEW RD 1 MALL</t>
  </si>
  <si>
    <t>DONNINGTON ST</t>
  </si>
  <si>
    <t>ELDER PL</t>
  </si>
  <si>
    <t>COTTONWOOD ST</t>
  </si>
  <si>
    <t>FLEMINGTON AVE</t>
  </si>
  <si>
    <t>RANDWICK ST</t>
  </si>
  <si>
    <t>ASCOT AVE</t>
  </si>
  <si>
    <t>PINEWOOD AVE</t>
  </si>
  <si>
    <t>FROSTS RD</t>
  </si>
  <si>
    <t>ROYAL PARK DRV</t>
  </si>
  <si>
    <t>ASPEN PL</t>
  </si>
  <si>
    <t>QUEENSPARK DRV</t>
  </si>
  <si>
    <t>INWOODS RD</t>
  </si>
  <si>
    <t>INWOODS CLOSE</t>
  </si>
  <si>
    <t>BROADHAVEN AVE</t>
  </si>
  <si>
    <t>FLORANCE PL</t>
  </si>
  <si>
    <t>HURST PL</t>
  </si>
  <si>
    <t>LAMORNA RD</t>
  </si>
  <si>
    <t>INGRID ST</t>
  </si>
  <si>
    <t>HEATHGLEN AVE</t>
  </si>
  <si>
    <t>ASHWOOD ST</t>
  </si>
  <si>
    <t>RADIATA AVE</t>
  </si>
  <si>
    <t>PINASTER PL</t>
  </si>
  <si>
    <t>ASTON DRV</t>
  </si>
  <si>
    <t>PANDORA ST</t>
  </si>
  <si>
    <t>EFFINGHAM ST</t>
  </si>
  <si>
    <t>KEYES RD</t>
  </si>
  <si>
    <t>MARRIOTTS RD</t>
  </si>
  <si>
    <t>TEDDER AVE</t>
  </si>
  <si>
    <t>PACIFIC RD</t>
  </si>
  <si>
    <t>WOODGROVE AVE</t>
  </si>
  <si>
    <t>SALTAIRE ST</t>
  </si>
  <si>
    <t>RAE LANE</t>
  </si>
  <si>
    <t>LEVERETT PL</t>
  </si>
  <si>
    <t>FLEMING ST</t>
  </si>
  <si>
    <t>ROOKWOOD AVE</t>
  </si>
  <si>
    <t>BRITANNIA ST</t>
  </si>
  <si>
    <t>NILE PL</t>
  </si>
  <si>
    <t>OTAKI PL</t>
  </si>
  <si>
    <t>JUTLAND ST</t>
  </si>
  <si>
    <t>MONOWAI CRES</t>
  </si>
  <si>
    <t>LARNACH ST</t>
  </si>
  <si>
    <t>BROADPARK RD</t>
  </si>
  <si>
    <t>LEDA PL</t>
  </si>
  <si>
    <t>EROS PL</t>
  </si>
  <si>
    <t>ROYALIST AVE</t>
  </si>
  <si>
    <t>INVERELL PL</t>
  </si>
  <si>
    <t>PHILOMEL ST</t>
  </si>
  <si>
    <t>PEGASUS AVE</t>
  </si>
  <si>
    <t>ENDEAVOUR ST</t>
  </si>
  <si>
    <t>CYGNET ST</t>
  </si>
  <si>
    <t>PORTNALL PL</t>
  </si>
  <si>
    <t>TAMARISK PL</t>
  </si>
  <si>
    <t>CHADBURY ST</t>
  </si>
  <si>
    <t>AROSA PL</t>
  </si>
  <si>
    <t>GENISTA PL</t>
  </si>
  <si>
    <t>SOPHORA PL</t>
  </si>
  <si>
    <t>JADE PL</t>
  </si>
  <si>
    <t>BRANKSOME PL</t>
  </si>
  <si>
    <t>BETULA PL</t>
  </si>
  <si>
    <t>FOUR ELMS PL</t>
  </si>
  <si>
    <t>BRENTWOOD ST</t>
  </si>
  <si>
    <t>FARNLEY PL</t>
  </si>
  <si>
    <t>SEQUOIA PL</t>
  </si>
  <si>
    <t>ANGLESEA AVE</t>
  </si>
  <si>
    <t>LYDBURY PL</t>
  </si>
  <si>
    <t>CHADLINGTON ST</t>
  </si>
  <si>
    <t>VALECREST AVE</t>
  </si>
  <si>
    <t>GLEN PL</t>
  </si>
  <si>
    <t>REGALWOOD CLOSE</t>
  </si>
  <si>
    <t>FOREST PARK PL</t>
  </si>
  <si>
    <t>LUDLOW PL</t>
  </si>
  <si>
    <t>TAPIRI ST</t>
  </si>
  <si>
    <t>HILLS RD 1 AVALON ST TO AKAROA ST</t>
  </si>
  <si>
    <t>PHILPOTTS RD</t>
  </si>
  <si>
    <t>HILLS RD 2 AKAROA ST TO INNES RD</t>
  </si>
  <si>
    <t>LANGES RD</t>
  </si>
  <si>
    <t>WINTERS RD 1 WEST FRASER ST</t>
  </si>
  <si>
    <t>WINTERS RD 2 EAST FRASER ST</t>
  </si>
  <si>
    <t>WIREMU ST</t>
  </si>
  <si>
    <t>FRASER ST</t>
  </si>
  <si>
    <t>MCFADDENS RD</t>
  </si>
  <si>
    <t>CROZIERS RD</t>
  </si>
  <si>
    <t>ESPERANCE ST</t>
  </si>
  <si>
    <t>FROME PL</t>
  </si>
  <si>
    <t>YEOVIL PL</t>
  </si>
  <si>
    <t>RANGER ST</t>
  </si>
  <si>
    <t>WALTERS RD</t>
  </si>
  <si>
    <t>EDGEWARE RD</t>
  </si>
  <si>
    <t>RUTLAND ST</t>
  </si>
  <si>
    <t>MAYS RD</t>
  </si>
  <si>
    <t>PAPAROA ST</t>
  </si>
  <si>
    <t>PERRY ST</t>
  </si>
  <si>
    <t>MOMORANGI CRES</t>
  </si>
  <si>
    <t>GRANTS RD</t>
  </si>
  <si>
    <t>SHERATON PL</t>
  </si>
  <si>
    <t>RATHLIN ST 2 OFF DANIELS RD</t>
  </si>
  <si>
    <t>REGENCY CRES</t>
  </si>
  <si>
    <t>DANIELS RD</t>
  </si>
  <si>
    <t>CHIPPING LANE</t>
  </si>
  <si>
    <t>DUNEDIN ST</t>
  </si>
  <si>
    <t>GRASSMERE ST</t>
  </si>
  <si>
    <t>FRANK ST 1 PAPANUI - GAMBIA</t>
  </si>
  <si>
    <t>WYNDHAM ST 1</t>
  </si>
  <si>
    <t>HORNER ST 1</t>
  </si>
  <si>
    <t>MARY ST 1 GRANTS - FRANK</t>
  </si>
  <si>
    <t>PROCTOR ST</t>
  </si>
  <si>
    <t>GLENFIELD CRES</t>
  </si>
  <si>
    <t>KELLYS RD</t>
  </si>
  <si>
    <t>BRETTS RD</t>
  </si>
  <si>
    <t>RAMORE PL</t>
  </si>
  <si>
    <t>KRUSE PL</t>
  </si>
  <si>
    <t>TE MARU PL</t>
  </si>
  <si>
    <t>TE ONE PL</t>
  </si>
  <si>
    <t>EDRON PL</t>
  </si>
  <si>
    <t>MULBERRY PL</t>
  </si>
  <si>
    <t>LEIGHTON PL</t>
  </si>
  <si>
    <t>CLIVEDON PL</t>
  </si>
  <si>
    <t>DUNBARTON ST</t>
  </si>
  <si>
    <t>CHERRYWOOD PL</t>
  </si>
  <si>
    <t>SALFORD AVE</t>
  </si>
  <si>
    <t>JAMES CONDON PL</t>
  </si>
  <si>
    <t>INCA PL</t>
  </si>
  <si>
    <t>MOTTRAM ST</t>
  </si>
  <si>
    <t>FATIMA ST</t>
  </si>
  <si>
    <t>HANNAH PL</t>
  </si>
  <si>
    <t>MUNRO ST</t>
  </si>
  <si>
    <t>NORRIE ST</t>
  </si>
  <si>
    <t>WINGATE ST</t>
  </si>
  <si>
    <t>CRAIG PL</t>
  </si>
  <si>
    <t>PAMIR ST</t>
  </si>
  <si>
    <t>KEW PL</t>
  </si>
  <si>
    <t>ROSLYN AVE</t>
  </si>
  <si>
    <t>BRONWYN ST</t>
  </si>
  <si>
    <t>HEATHER PL</t>
  </si>
  <si>
    <t>FORTUNE ST</t>
  </si>
  <si>
    <t>HAWEA PL</t>
  </si>
  <si>
    <t>WANAKA PL</t>
  </si>
  <si>
    <t>CHILTON DRV</t>
  </si>
  <si>
    <t>GREENFIELD PL</t>
  </si>
  <si>
    <t>CAVAN PL</t>
  </si>
  <si>
    <t>TAVENDALE PL</t>
  </si>
  <si>
    <t>LINGARD ST</t>
  </si>
  <si>
    <t>HALLIWELL AVE</t>
  </si>
  <si>
    <t>TULLOCH PL</t>
  </si>
  <si>
    <t>SHEARER AVE</t>
  </si>
  <si>
    <t>APOLLO PL</t>
  </si>
  <si>
    <t>MEADOW ST</t>
  </si>
  <si>
    <t>LOFTUS ST</t>
  </si>
  <si>
    <t>DORMER ST</t>
  </si>
  <si>
    <t>RAYBURN AVE</t>
  </si>
  <si>
    <t>NORFOLK ST</t>
  </si>
  <si>
    <t>BENNETT ST</t>
  </si>
  <si>
    <t>DULLES PL</t>
  </si>
  <si>
    <t>ERICA ST</t>
  </si>
  <si>
    <t>REDWOOD PL</t>
  </si>
  <si>
    <t>KETTON PL</t>
  </si>
  <si>
    <t>KENWYN AVE</t>
  </si>
  <si>
    <t>GREENOCK ST</t>
  </si>
  <si>
    <t>SARABANDE AVE</t>
  </si>
  <si>
    <t>TURNERS RD</t>
  </si>
  <si>
    <t>FORDS RD BELFAST (PAPANUI)</t>
  </si>
  <si>
    <t>GUTHRIES RD</t>
  </si>
  <si>
    <t>BURNRIDGE PL</t>
  </si>
  <si>
    <t>CLELAND ST</t>
  </si>
  <si>
    <t>RICHILL ST</t>
  </si>
  <si>
    <t>BALLYMENA DRV</t>
  </si>
  <si>
    <t>MAYO PL</t>
  </si>
  <si>
    <t>KILKENNY PL</t>
  </si>
  <si>
    <t>CASSIDY PL</t>
  </si>
  <si>
    <t>BLAKES RD</t>
  </si>
  <si>
    <t>WAKELIN PL</t>
  </si>
  <si>
    <t>SOLOMON AVE</t>
  </si>
  <si>
    <t>CLIPPER PL</t>
  </si>
  <si>
    <t>GRIMSEYS RD 1 SOUTH QUEEN E II DRV</t>
  </si>
  <si>
    <t>GRIMSEYS RD 2 NORTH QUEEN E II DRV</t>
  </si>
  <si>
    <t>HIBISCUS PL</t>
  </si>
  <si>
    <t>FREEBAIRN ST 1</t>
  </si>
  <si>
    <t>BEESTON PL</t>
  </si>
  <si>
    <t>AZTEC PL</t>
  </si>
  <si>
    <t>EXTON ST</t>
  </si>
  <si>
    <t>LANGHAM PL</t>
  </si>
  <si>
    <t>JENKINS AVE</t>
  </si>
  <si>
    <t>DENNISTON CRES</t>
  </si>
  <si>
    <t>STRACK PL</t>
  </si>
  <si>
    <t>MONTEATH PL</t>
  </si>
  <si>
    <t>LOWRY AVE</t>
  </si>
  <si>
    <t>DONEGAL ST</t>
  </si>
  <si>
    <t>STATION RD OFF BELFAST RD</t>
  </si>
  <si>
    <t>MARCH PL</t>
  </si>
  <si>
    <t>TAHI PL</t>
  </si>
  <si>
    <t>CASTILE PL</t>
  </si>
  <si>
    <t>SHANNON PL</t>
  </si>
  <si>
    <t>RADCLIFFE RD</t>
  </si>
  <si>
    <t>HALLIGAN PL</t>
  </si>
  <si>
    <t>CUNLIFFE RD</t>
  </si>
  <si>
    <t>TRACY PL</t>
  </si>
  <si>
    <t>FARQUHARS RD</t>
  </si>
  <si>
    <t>MURCHISON AVE</t>
  </si>
  <si>
    <t>GOODALL PL</t>
  </si>
  <si>
    <t>PYATT PL 1</t>
  </si>
  <si>
    <t>PYATT PL 2 ACCESS TO #14/16</t>
  </si>
  <si>
    <t>THOMPSONS RD 2 EAST PENTLAND DRV</t>
  </si>
  <si>
    <t>BELFAST RD</t>
  </si>
  <si>
    <t>HAWKINS RD</t>
  </si>
  <si>
    <t>PRESTONS RD</t>
  </si>
  <si>
    <t>QUAIDS RD</t>
  </si>
  <si>
    <t>MILLS RD TO BE CLOSED</t>
  </si>
  <si>
    <t>SELKIRK PL</t>
  </si>
  <si>
    <t>MCSAVENEYS RD</t>
  </si>
  <si>
    <t>MACDONALDS RD 1</t>
  </si>
  <si>
    <t>RIVERWOOD BOULEVARD WEST</t>
  </si>
  <si>
    <t>MARWICK PL</t>
  </si>
  <si>
    <t>GAMBIA ST</t>
  </si>
  <si>
    <t>CHAPTER ST</t>
  </si>
  <si>
    <t>FLESHER AVE</t>
  </si>
  <si>
    <t>ORAM AVE 1 EAST</t>
  </si>
  <si>
    <t>SONNING PL 1 NORTH OFF DUNBARTON ST</t>
  </si>
  <si>
    <t>RATHLIN ST 1 OFF WINGATE ST</t>
  </si>
  <si>
    <t>SCOTSTON AVE</t>
  </si>
  <si>
    <t>SONNING PL 2 EAST OFF SONNING PL</t>
  </si>
  <si>
    <t>RANDALL ST</t>
  </si>
  <si>
    <t>DUDLEY ST</t>
  </si>
  <si>
    <t>GUILD ST</t>
  </si>
  <si>
    <t>WARDEN ST</t>
  </si>
  <si>
    <t>STAPLETONS RD</t>
  </si>
  <si>
    <t>PAVITT ST</t>
  </si>
  <si>
    <t>FORTH ST</t>
  </si>
  <si>
    <t>VOGEL ST</t>
  </si>
  <si>
    <t>HEYWOOD TCE</t>
  </si>
  <si>
    <t>HARVEY TCE</t>
  </si>
  <si>
    <t>RIVER RD 1 SOUTH NORTH AVON RD</t>
  </si>
  <si>
    <t>RIVER RD 2 NORTH NORTH AVON RD</t>
  </si>
  <si>
    <t>ALEXANDRA ST</t>
  </si>
  <si>
    <t>DRAPER ST</t>
  </si>
  <si>
    <t>TYRONE ST</t>
  </si>
  <si>
    <t>SLATER ST</t>
  </si>
  <si>
    <t>NICHOLLS ST</t>
  </si>
  <si>
    <t>CHANCELLOR ST</t>
  </si>
  <si>
    <t>PETRIE ST</t>
  </si>
  <si>
    <t>CHRYSTAL ST</t>
  </si>
  <si>
    <t>TWEED ST</t>
  </si>
  <si>
    <t>KAINGA RD</t>
  </si>
  <si>
    <t>WARWICK ST</t>
  </si>
  <si>
    <t>MCLEOD ST</t>
  </si>
  <si>
    <t>LONDON ST</t>
  </si>
  <si>
    <t>CUMBERLAND ST</t>
  </si>
  <si>
    <t>AVALON ST</t>
  </si>
  <si>
    <t>PERTH ST</t>
  </si>
  <si>
    <t>SORENSENS PL</t>
  </si>
  <si>
    <t>SWANNS RD</t>
  </si>
  <si>
    <t>GLADE AVE</t>
  </si>
  <si>
    <t>CHERRYBURTON PL</t>
  </si>
  <si>
    <t>HAMMERSLEY AVE</t>
  </si>
  <si>
    <t>HEWLINGS ST</t>
  </si>
  <si>
    <t>HEYDERS RD</t>
  </si>
  <si>
    <t>EARLHAM ST 1 WEST LOWER STYX RD</t>
  </si>
  <si>
    <t>DARTFORD ST</t>
  </si>
  <si>
    <t>ANFIELD ST</t>
  </si>
  <si>
    <t>BEACON ST</t>
  </si>
  <si>
    <t>CHALFORD ST</t>
  </si>
  <si>
    <t>NIRVANA ST</t>
  </si>
  <si>
    <t>LINK RD</t>
  </si>
  <si>
    <t>CLAREVALE ST</t>
  </si>
  <si>
    <t>LOWER STYX RD</t>
  </si>
  <si>
    <t>LAKE TERRACE RD 1 EAST BURWOOD RD</t>
  </si>
  <si>
    <t>LAKE TERRACE RD 2 WEST BURWOOD RD</t>
  </si>
  <si>
    <t>TRAVIS RD 2 WEST ANZAC DRV / FROSTS</t>
  </si>
  <si>
    <t>TRAVIS RD 4 EAST ANZAC DRV / FROSTS</t>
  </si>
  <si>
    <t>NEWHAVEN ST</t>
  </si>
  <si>
    <t>STANFORD ST</t>
  </si>
  <si>
    <t>SNELLING PL</t>
  </si>
  <si>
    <t>GREENHAVEN DRV</t>
  </si>
  <si>
    <t>SANDY AVE</t>
  </si>
  <si>
    <t>WILLRYAN AVE (RRZ)</t>
  </si>
  <si>
    <t>WATTLE DRV RRZ (RESERVE)</t>
  </si>
  <si>
    <t>BASSETT ST</t>
  </si>
  <si>
    <t>GILWELL ST</t>
  </si>
  <si>
    <t>ROBIN ST</t>
  </si>
  <si>
    <t>COSSAR ST</t>
  </si>
  <si>
    <t>PARNWELL ST</t>
  </si>
  <si>
    <t>VIVIAN ST</t>
  </si>
  <si>
    <t>HERIOTT CLOSE</t>
  </si>
  <si>
    <t>STOUR DRV</t>
  </si>
  <si>
    <t>LOCKSLEY AVE 1 SOUTH GLENARM TCE</t>
  </si>
  <si>
    <t>LOCKSLEY AVE 2 NORTH GLENARM TCE</t>
  </si>
  <si>
    <t>SHIRLEY RD 1</t>
  </si>
  <si>
    <t>BROOMFIELD TCE</t>
  </si>
  <si>
    <t>HORSESHOE LAKE RD</t>
  </si>
  <si>
    <t>FENMERE PL</t>
  </si>
  <si>
    <t>WICHITA PL</t>
  </si>
  <si>
    <t>IDAHO PL</t>
  </si>
  <si>
    <t>SENECA PL</t>
  </si>
  <si>
    <t>MICHIGAN PL</t>
  </si>
  <si>
    <t>YELLOWSTONE CRES</t>
  </si>
  <si>
    <t>LAKEWOOD DRV</t>
  </si>
  <si>
    <t>UTAH PL</t>
  </si>
  <si>
    <t>OREGON PL</t>
  </si>
  <si>
    <t>TANGMERE PL</t>
  </si>
  <si>
    <t>CARLSEN ST</t>
  </si>
  <si>
    <t>DE BLOGE PL</t>
  </si>
  <si>
    <t>GLENARM TCE</t>
  </si>
  <si>
    <t>GAYHURST RD</t>
  </si>
  <si>
    <t>BOYS PL</t>
  </si>
  <si>
    <t>OLIVINE ST</t>
  </si>
  <si>
    <t>VOSS ST</t>
  </si>
  <si>
    <t>MCINTYRE ST</t>
  </si>
  <si>
    <t>ORCADES ST</t>
  </si>
  <si>
    <t>ALLISON PL</t>
  </si>
  <si>
    <t>AILSA ST</t>
  </si>
  <si>
    <t>RISELAW ST</t>
  </si>
  <si>
    <t>PRAEM PL</t>
  </si>
  <si>
    <t>LUSK PL</t>
  </si>
  <si>
    <t>JEBSON ST</t>
  </si>
  <si>
    <t>ACHESON AVE</t>
  </si>
  <si>
    <t>BELLBROOK CRES</t>
  </si>
  <si>
    <t>DAWE ST</t>
  </si>
  <si>
    <t>LYNN PL</t>
  </si>
  <si>
    <t>SKIPTON ST</t>
  </si>
  <si>
    <t>MADRAS ST 3 NORTH BEALEY AVE</t>
  </si>
  <si>
    <t>BRIGGS RD 1 WEST EMMETT ST</t>
  </si>
  <si>
    <t>BRIGGS RD 2 EAST EMMETT ST</t>
  </si>
  <si>
    <t>AMOS PL</t>
  </si>
  <si>
    <t>AKAROA ST</t>
  </si>
  <si>
    <t>ABBEY PL</t>
  </si>
  <si>
    <t>DANA PL</t>
  </si>
  <si>
    <t>ONAWE PL</t>
  </si>
  <si>
    <t>CLEARBROOK ST</t>
  </si>
  <si>
    <t>GILES PL</t>
  </si>
  <si>
    <t>TRINA PL</t>
  </si>
  <si>
    <t>COTTON ST</t>
  </si>
  <si>
    <t>TROON PL</t>
  </si>
  <si>
    <t>ADRIAN PL</t>
  </si>
  <si>
    <t>VARDON CRES</t>
  </si>
  <si>
    <t>PAGODA ST</t>
  </si>
  <si>
    <t>PLAYER PL</t>
  </si>
  <si>
    <t>MCCORKINDALE PL</t>
  </si>
  <si>
    <t>GOLF LINKS RD</t>
  </si>
  <si>
    <t>BOWER AVE</t>
  </si>
  <si>
    <t>JOY ST</t>
  </si>
  <si>
    <t>SEASCAPE GARDENS</t>
  </si>
  <si>
    <t>ORION ST</t>
  </si>
  <si>
    <t>ORONTES ST</t>
  </si>
  <si>
    <t>ARAWA ST</t>
  </si>
  <si>
    <t>HERCULES ST</t>
  </si>
  <si>
    <t>SABINA ST</t>
  </si>
  <si>
    <t>HOPE ST</t>
  </si>
  <si>
    <t>NORTH AVON RD</t>
  </si>
  <si>
    <t>BANKS AVE</t>
  </si>
  <si>
    <t>DALLINGTON TCE RESERVE (RRZ)</t>
  </si>
  <si>
    <t>DE VILLE PL</t>
  </si>
  <si>
    <t>TASMAN PL</t>
  </si>
  <si>
    <t>KINGSFORD ST 2 NTH NEW BRIGHTON RD</t>
  </si>
  <si>
    <t>MUNDYS RD</t>
  </si>
  <si>
    <t>BIRCHFIELD AVE 1 WEST FERNER ST</t>
  </si>
  <si>
    <t>SUTTON PL</t>
  </si>
  <si>
    <t>MOYNA AVE</t>
  </si>
  <si>
    <t>BIDEFORD PL</t>
  </si>
  <si>
    <t>CLAYDON PL</t>
  </si>
  <si>
    <t>LOVELOCK ST</t>
  </si>
  <si>
    <t>LANDY ST</t>
  </si>
  <si>
    <t>HALBERG ST</t>
  </si>
  <si>
    <t>HALBERG ST RRZ</t>
  </si>
  <si>
    <t>MCBRATNEYS RD</t>
  </si>
  <si>
    <t>BELFIELD ST</t>
  </si>
  <si>
    <t>AJAX ST</t>
  </si>
  <si>
    <t>ROWE PL</t>
  </si>
  <si>
    <t>STRATHFIELD AVE</t>
  </si>
  <si>
    <t>COOPERS RD</t>
  </si>
  <si>
    <t>BARCLAY PL</t>
  </si>
  <si>
    <t>BAMPTON ST</t>
  </si>
  <si>
    <t>JULIUS TCE</t>
  </si>
  <si>
    <t>CARGILL PL</t>
  </si>
  <si>
    <t>SIDDAL PL</t>
  </si>
  <si>
    <t>WOODCHESTER AVE</t>
  </si>
  <si>
    <t>ALDERSLEY ST</t>
  </si>
  <si>
    <t>KERSHAW PL</t>
  </si>
  <si>
    <t>EVELEYN COUZINS AVE</t>
  </si>
  <si>
    <t>MEDWAY ST</t>
  </si>
  <si>
    <t>AVERILL ST</t>
  </si>
  <si>
    <t>PIKES TRK</t>
  </si>
  <si>
    <t>OURBRIDGE ST</t>
  </si>
  <si>
    <t>SEDDON ST PAPANUI</t>
  </si>
  <si>
    <t>SAVAGE ST</t>
  </si>
  <si>
    <t>GEORGE OLIVER PL</t>
  </si>
  <si>
    <t>FARRELLS RD</t>
  </si>
  <si>
    <t>SPENCERVILLE RD</t>
  </si>
  <si>
    <t>CAWOOD TCE</t>
  </si>
  <si>
    <t>FACTORY RD</t>
  </si>
  <si>
    <t>TEAPES RD</t>
  </si>
  <si>
    <t>SYLVIA ST</t>
  </si>
  <si>
    <t>BADGER ST</t>
  </si>
  <si>
    <t>BOLERO PL</t>
  </si>
  <si>
    <t>MEDINA CRES</t>
  </si>
  <si>
    <t>KARLAW PL</t>
  </si>
  <si>
    <t>CURZON PL</t>
  </si>
  <si>
    <t>DAYTONA PL</t>
  </si>
  <si>
    <t>MARSHLAND RD 1 SOUTH Q E II DRV</t>
  </si>
  <si>
    <t>MARSHLAND RD 2 EAST /BRIGGS TO QEII</t>
  </si>
  <si>
    <t>MARSHLAND RD 4 NORTH Q E II DRV</t>
  </si>
  <si>
    <t>STAFFORDSHIRE ST</t>
  </si>
  <si>
    <t>KIRNER ST</t>
  </si>
  <si>
    <t>HELMSDALE ST</t>
  </si>
  <si>
    <t>CHARTWELL ST</t>
  </si>
  <si>
    <t>NORTH PARADE 1 NORTH AVON TO BANKS</t>
  </si>
  <si>
    <t>NORTH PARADE 2 WEST / BANKS-SHIRLEY</t>
  </si>
  <si>
    <t>CRESSWELL AVE 3 ACCESS FROM #16-4</t>
  </si>
  <si>
    <t>LOUGHTON ST</t>
  </si>
  <si>
    <t>QUINNS RD 1</t>
  </si>
  <si>
    <t>WESTCOTT ST 2 EAST BELFIELD ST</t>
  </si>
  <si>
    <t>BRAMWELL ST 2 EAST BELFIELD ST</t>
  </si>
  <si>
    <t>GOWERTON PL</t>
  </si>
  <si>
    <t>ABROS PL</t>
  </si>
  <si>
    <t>RICHMOND HILL RD 3 TO GOLF COURSE</t>
  </si>
  <si>
    <t>REGINALD ST</t>
  </si>
  <si>
    <t>BRIGGS RD 3 SHOPS / ACCESS/PARKING</t>
  </si>
  <si>
    <t>CRESSWELL AVE 1 WEST GAYHURST RD</t>
  </si>
  <si>
    <t>CRESSWELL AVE 2 EAST GAYHURST RD</t>
  </si>
  <si>
    <t>BAYNES ST</t>
  </si>
  <si>
    <t>STILLWATER AVE</t>
  </si>
  <si>
    <t>GORE ST</t>
  </si>
  <si>
    <t>TUCSON PL</t>
  </si>
  <si>
    <t>WESTCOTT ST 1 WEST BELFIELD ST</t>
  </si>
  <si>
    <t>ACHILLES ST</t>
  </si>
  <si>
    <t>OLLIVIERS RD 3 CASHEL TO HEREFORD</t>
  </si>
  <si>
    <t>GILLESPIES RD</t>
  </si>
  <si>
    <t>POULTON AVE</t>
  </si>
  <si>
    <t>CHEAM ST</t>
  </si>
  <si>
    <t>BRAMWELL ST 1 WEST BELFIELD ST</t>
  </si>
  <si>
    <t>CLOTILDA PL</t>
  </si>
  <si>
    <t>CHARNWOOD CRES</t>
  </si>
  <si>
    <t>SHAW AVE 2 OFF LEAVER TCE</t>
  </si>
  <si>
    <t>QUINNS RD 2 WEST OF STREAM</t>
  </si>
  <si>
    <t>BEACH RD</t>
  </si>
  <si>
    <t>EMMETT ST</t>
  </si>
  <si>
    <t>MARINE PDE 1 BEACH RD TO HAWKE ST</t>
  </si>
  <si>
    <t>MARINE PDE 4 BERESFORD TO CASPIAN</t>
  </si>
  <si>
    <t>MARINE PDE 6 CUL DE SAC</t>
  </si>
  <si>
    <t>WAITIKIRI DRV 1 LANDFILL ACCESS</t>
  </si>
  <si>
    <t>WAITIKIRI DRV 2 TO ALPINE VIEW RNBT</t>
  </si>
  <si>
    <t>WAITIKIRI DRV 4 FROM ALPINE V RNBT</t>
  </si>
  <si>
    <t>BURWOOD RD 1 SOUTH TRAVIS RD</t>
  </si>
  <si>
    <t>BURWOOD RD 2 NORTH TRAVIS RD</t>
  </si>
  <si>
    <t>MAIREHAU RD</t>
  </si>
  <si>
    <t>ALPINE VIEW LANE</t>
  </si>
  <si>
    <t>BERWICK ST 1 OFF CRANFORD ST</t>
  </si>
  <si>
    <t>ORAM AVE 2 WEST</t>
  </si>
  <si>
    <t>CRAWFORD RD 2 "T" EAST TO NORTH END</t>
  </si>
  <si>
    <t>CRAWFORD RD 1 BELFAST RD TO "T"</t>
  </si>
  <si>
    <t>HARBOUR RD</t>
  </si>
  <si>
    <t>MARSHLAND RD SHOPS / ACCESS</t>
  </si>
  <si>
    <t>SHIRLEY RD 2 SLIP ROAD</t>
  </si>
  <si>
    <t>WAITIKIRI DRV 3 RNBT / ALPINE VIEW</t>
  </si>
  <si>
    <t>MARINE PDE 5 ACCESS #288</t>
  </si>
  <si>
    <t>NANCY AVE</t>
  </si>
  <si>
    <t>FORFAR ST OFF WESTMINSTER ST</t>
  </si>
  <si>
    <t>LONSDALE ST 2 WEST SHAW AVE</t>
  </si>
  <si>
    <t>SEAVIEW RD 3 UNION TO PAGES RNBT</t>
  </si>
  <si>
    <t>WILLRYAN AVE</t>
  </si>
  <si>
    <t>WATTLE DR</t>
  </si>
  <si>
    <t>ALDERSON AVE</t>
  </si>
  <si>
    <t>TAURUS PL</t>
  </si>
  <si>
    <t>LOCKSLEY AVE 3 NORTH MCBRATNEYS RD</t>
  </si>
  <si>
    <t>QUEEN E II DRV 3 SOUTH / EAST INNES</t>
  </si>
  <si>
    <t>QUEEN E II DRV 7 SOUTH / WEST INNES</t>
  </si>
  <si>
    <t>QUENN E II DRV 2 NORTH TO QE II RNBT EAST</t>
  </si>
  <si>
    <t>THOMPSONS RD 3 OFF BLAKES RD</t>
  </si>
  <si>
    <t>KAPUTONE PL</t>
  </si>
  <si>
    <t>ROSSITER AVE</t>
  </si>
  <si>
    <t>PURAKANUI PL</t>
  </si>
  <si>
    <t>MONAGHAN ST</t>
  </si>
  <si>
    <t>CONNEMARA DRV</t>
  </si>
  <si>
    <t>WILMOT ST</t>
  </si>
  <si>
    <t>CONE PL</t>
  </si>
  <si>
    <t>HOANI ST</t>
  </si>
  <si>
    <t>SAILS ST</t>
  </si>
  <si>
    <t>CHAPEL ST</t>
  </si>
  <si>
    <t>ELLERY ST</t>
  </si>
  <si>
    <t>PRIMROSE ST</t>
  </si>
  <si>
    <t>OAKLAND ST</t>
  </si>
  <si>
    <t>SISSON DRV</t>
  </si>
  <si>
    <t>NYOLI ST</t>
  </si>
  <si>
    <t>SAWTELL PL</t>
  </si>
  <si>
    <t>HONEYSUCKLE PL</t>
  </si>
  <si>
    <t>VIRGIL PL</t>
  </si>
  <si>
    <t>BOYNE AVE</t>
  </si>
  <si>
    <t>MORRISON AVE</t>
  </si>
  <si>
    <t>LA PEROUSE PL</t>
  </si>
  <si>
    <t>LEANDER ST</t>
  </si>
  <si>
    <t>NORTHCOTE RD 1</t>
  </si>
  <si>
    <t>CAVENDISH RD 2 NORTH GRAMPIAN ST</t>
  </si>
  <si>
    <t>CAVENDISH RD 1 SOUTH GRAMPIAN ST</t>
  </si>
  <si>
    <t>BULMAN PL</t>
  </si>
  <si>
    <t>VAGUES RD</t>
  </si>
  <si>
    <t>LYDIA ST</t>
  </si>
  <si>
    <t>ALDGATE ST</t>
  </si>
  <si>
    <t>UXBRIDGE ST</t>
  </si>
  <si>
    <t>EALING ST</t>
  </si>
  <si>
    <t>CAMDEN ST</t>
  </si>
  <si>
    <t>PADDINGTON ST</t>
  </si>
  <si>
    <t>LAMBETH CRES</t>
  </si>
  <si>
    <t>FENCHURCH ST</t>
  </si>
  <si>
    <t>VALERIE PL</t>
  </si>
  <si>
    <t>PENELOPE PL</t>
  </si>
  <si>
    <t>SONIA PL</t>
  </si>
  <si>
    <t>MARLENE ST</t>
  </si>
  <si>
    <t>VEITCHES RD</t>
  </si>
  <si>
    <t>BLAIRDON PL</t>
  </si>
  <si>
    <t>PAPRIKA PL</t>
  </si>
  <si>
    <t>CULLAHILL ST</t>
  </si>
  <si>
    <t>TIVOLI PL 1</t>
  </si>
  <si>
    <t>TOPAZ PL</t>
  </si>
  <si>
    <t>CROFTON RD</t>
  </si>
  <si>
    <t>TRALEE PL</t>
  </si>
  <si>
    <t>WATSONS RD</t>
  </si>
  <si>
    <t>STANLEYS RD</t>
  </si>
  <si>
    <t>HOLT PL</t>
  </si>
  <si>
    <t>BLAIR AVE</t>
  </si>
  <si>
    <t>DALRIADA ST</t>
  </si>
  <si>
    <t>MATSONS AVE</t>
  </si>
  <si>
    <t>BOURNE CRES</t>
  </si>
  <si>
    <t>MORELAND AVE</t>
  </si>
  <si>
    <t>RICHARDS AVE</t>
  </si>
  <si>
    <t>TOTHILL PL</t>
  </si>
  <si>
    <t>BLANCH ST</t>
  </si>
  <si>
    <t>ARDMORE PL</t>
  </si>
  <si>
    <t>TUCKERS RD</t>
  </si>
  <si>
    <t>STURROCKS RD</t>
  </si>
  <si>
    <t>CLARIDGES RD</t>
  </si>
  <si>
    <t>IAN PL</t>
  </si>
  <si>
    <t>DRYSDALE ST</t>
  </si>
  <si>
    <t>QUINTON PL</t>
  </si>
  <si>
    <t>BLOSSOMDALE PL</t>
  </si>
  <si>
    <t>REYNOLDS AVE</t>
  </si>
  <si>
    <t>ROLFE PL</t>
  </si>
  <si>
    <t>BAINTON ST</t>
  </si>
  <si>
    <t>KINGROVE ST</t>
  </si>
  <si>
    <t>COTSWOLD AVE</t>
  </si>
  <si>
    <t>OLDWOOD ST</t>
  </si>
  <si>
    <t>FAIRFORD ST</t>
  </si>
  <si>
    <t>STRETTON ST</t>
  </si>
  <si>
    <t>MANUEL PL</t>
  </si>
  <si>
    <t>WESTERLEIGH ST</t>
  </si>
  <si>
    <t>WYCHWOOD CRES</t>
  </si>
  <si>
    <t>MARTBERN CRES</t>
  </si>
  <si>
    <t>PIMLICO PL</t>
  </si>
  <si>
    <t>CARDOME ST</t>
  </si>
  <si>
    <t>COLESBURY ST</t>
  </si>
  <si>
    <t>SAPPHIRE ST</t>
  </si>
  <si>
    <t>LUDHIANA ST</t>
  </si>
  <si>
    <t>OPAL PL</t>
  </si>
  <si>
    <t>CINTRA PL</t>
  </si>
  <si>
    <t>MENDIP PL</t>
  </si>
  <si>
    <t>HEAPHY PL</t>
  </si>
  <si>
    <t>GLENMORE AVE</t>
  </si>
  <si>
    <t>JOCELYN ST</t>
  </si>
  <si>
    <t>GRAMPIAN ST</t>
  </si>
  <si>
    <t>BROCKHAM ST</t>
  </si>
  <si>
    <t>LARCH PL</t>
  </si>
  <si>
    <t>ARGO PL</t>
  </si>
  <si>
    <t>KIMBERLEY ST</t>
  </si>
  <si>
    <t>APPLEWOOD PL</t>
  </si>
  <si>
    <t>OMEGA PL</t>
  </si>
  <si>
    <t>BROGAR PL</t>
  </si>
  <si>
    <t>NORTHFIELD RD</t>
  </si>
  <si>
    <t>PATRICIA PL</t>
  </si>
  <si>
    <t>PELORUS PL</t>
  </si>
  <si>
    <t>PASADENA PL</t>
  </si>
  <si>
    <t>CAM PL</t>
  </si>
  <si>
    <t>ST IVES ST</t>
  </si>
  <si>
    <t>EGMONT PL</t>
  </si>
  <si>
    <t>AINTREE ST</t>
  </si>
  <si>
    <t>NATALIE PL</t>
  </si>
  <si>
    <t>GREYWACKE RD</t>
  </si>
  <si>
    <t>HUSSEY RD</t>
  </si>
  <si>
    <t>WILKINSONS RD</t>
  </si>
  <si>
    <t>STYX MILL RD</t>
  </si>
  <si>
    <t>SEVENOAKS DRV</t>
  </si>
  <si>
    <t>GUILDFORD ST</t>
  </si>
  <si>
    <t>RUBENS PL</t>
  </si>
  <si>
    <t>BROOKSIDE TCE</t>
  </si>
  <si>
    <t>REMBRANDT PL 1 OFF GRAHAMS RD EAST</t>
  </si>
  <si>
    <t>COTTESMORE CLOSE</t>
  </si>
  <si>
    <t>WADHURST PL</t>
  </si>
  <si>
    <t>REMBRANDT PL 2 CUL DE SAC</t>
  </si>
  <si>
    <t>THURLESTONE PL</t>
  </si>
  <si>
    <t>DERWENT ST</t>
  </si>
  <si>
    <t>SPRINGBANK ST</t>
  </si>
  <si>
    <t>SANDRINGHAM PL</t>
  </si>
  <si>
    <t>SAN RAFAEL PL</t>
  </si>
  <si>
    <t>ILFRACOMBE PL</t>
  </si>
  <si>
    <t>OAKFIELD ST</t>
  </si>
  <si>
    <t>HARTFORD ST</t>
  </si>
  <si>
    <t>FLAY CRES</t>
  </si>
  <si>
    <t>HEATH ST</t>
  </si>
  <si>
    <t>GARDINERS RD</t>
  </si>
  <si>
    <t>WENDOVER ST</t>
  </si>
  <si>
    <t>CHEDWORTH AVE</t>
  </si>
  <si>
    <t>DYMOCK PL</t>
  </si>
  <si>
    <t>ANNELL PL</t>
  </si>
  <si>
    <t>WITBROCK CRES</t>
  </si>
  <si>
    <t>PARKHAM DRV</t>
  </si>
  <si>
    <t>APPLEBY CRES</t>
  </si>
  <si>
    <t>GLENCOE ST</t>
  </si>
  <si>
    <t>BANBURY ST</t>
  </si>
  <si>
    <t>DALTON PL</t>
  </si>
  <si>
    <t>EARNSLAW CRES</t>
  </si>
  <si>
    <t>CRANBROOK AVE</t>
  </si>
  <si>
    <t>GREGAN CRES</t>
  </si>
  <si>
    <t>HOLLYFORD AVE</t>
  </si>
  <si>
    <t>HOOKER AVE</t>
  </si>
  <si>
    <t>SEALY PL</t>
  </si>
  <si>
    <t>COLWYN ST</t>
  </si>
  <si>
    <t>TRUMAN RD</t>
  </si>
  <si>
    <t>ATTLEE CRES</t>
  </si>
  <si>
    <t>BUSHBY PL</t>
  </si>
  <si>
    <t>NYTON PL</t>
  </si>
  <si>
    <t>MORLEY ST</t>
  </si>
  <si>
    <t>LYALL PL</t>
  </si>
  <si>
    <t>MURDOCH ST</t>
  </si>
  <si>
    <t>AMBLESIDE DRV</t>
  </si>
  <si>
    <t>WAYSIDE AVE</t>
  </si>
  <si>
    <t>LANSBURY AVE</t>
  </si>
  <si>
    <t>WALNUT AVE</t>
  </si>
  <si>
    <t>URUNGA AVE</t>
  </si>
  <si>
    <t>CLISSOLD ST</t>
  </si>
  <si>
    <t>OFFICE RD 1 WEST OF WINCHESTER ST</t>
  </si>
  <si>
    <t>OFFICE RD 2 EAST OF WINCHESTER ST</t>
  </si>
  <si>
    <t>WESTMORLAND PL</t>
  </si>
  <si>
    <t>BLANRAY PL</t>
  </si>
  <si>
    <t>FITZROY PL</t>
  </si>
  <si>
    <t>MIDHURST ST</t>
  </si>
  <si>
    <t>BETHEL CRES</t>
  </si>
  <si>
    <t>KILBURN ST</t>
  </si>
  <si>
    <t>STACKHOUSE AVE</t>
  </si>
  <si>
    <t>EASTLING ST</t>
  </si>
  <si>
    <t>ARMITAGE ST</t>
  </si>
  <si>
    <t>TULETT ST</t>
  </si>
  <si>
    <t>ROSEWOOD PL</t>
  </si>
  <si>
    <t>WINDERMERE RD</t>
  </si>
  <si>
    <t>ST JAMES AVE</t>
  </si>
  <si>
    <t>MOORAY AVE</t>
  </si>
  <si>
    <t>HORNSBY ST</t>
  </si>
  <si>
    <t>MAPLE ST</t>
  </si>
  <si>
    <t>NORMANDY ST</t>
  </si>
  <si>
    <t>WESLEY PL</t>
  </si>
  <si>
    <t>EBONY ST</t>
  </si>
  <si>
    <t>MANOR PL</t>
  </si>
  <si>
    <t>SAFFRON ST</t>
  </si>
  <si>
    <t>FLOWER ST</t>
  </si>
  <si>
    <t>WALDEN PL</t>
  </si>
  <si>
    <t>BRENT PL</t>
  </si>
  <si>
    <t>BYGRAVE PL</t>
  </si>
  <si>
    <t>CONDELL AVE</t>
  </si>
  <si>
    <t>JENNIFER ST</t>
  </si>
  <si>
    <t>TORQUAY PL</t>
  </si>
  <si>
    <t>ANSTORER ST</t>
  </si>
  <si>
    <t>MERTON PL</t>
  </si>
  <si>
    <t>HUDSON ST</t>
  </si>
  <si>
    <t>WALLACE ST</t>
  </si>
  <si>
    <t>CHRISTIAN ST</t>
  </si>
  <si>
    <t>BOUNTY ST</t>
  </si>
  <si>
    <t>PITCAIRN CRES</t>
  </si>
  <si>
    <t>RESOLUTION PL</t>
  </si>
  <si>
    <t>ISLEWORTH RD</t>
  </si>
  <si>
    <t>MURMONT ST</t>
  </si>
  <si>
    <t>ELVIRA CRT</t>
  </si>
  <si>
    <t>MELVILLE ST</t>
  </si>
  <si>
    <t>LEACROFT ST</t>
  </si>
  <si>
    <t>RALEIGH ST</t>
  </si>
  <si>
    <t>NEWMARK ST</t>
  </si>
  <si>
    <t>TWYFORD ST</t>
  </si>
  <si>
    <t>WILTON CRES</t>
  </si>
  <si>
    <t>GOYA PL</t>
  </si>
  <si>
    <t>KAMAHI PL</t>
  </si>
  <si>
    <t>VAUXHALL ST</t>
  </si>
  <si>
    <t>LIVERTON CRES</t>
  </si>
  <si>
    <t>KINGSTON PL</t>
  </si>
  <si>
    <t>FARRINGTON AVE</t>
  </si>
  <si>
    <t>KILSYTHE PL</t>
  </si>
  <si>
    <t>STAINES ST</t>
  </si>
  <si>
    <t>SPALDING ST</t>
  </si>
  <si>
    <t>HALIFAX LANE</t>
  </si>
  <si>
    <t>BONITA PL</t>
  </si>
  <si>
    <t>BREENS RD</t>
  </si>
  <si>
    <t>CHATSWOOD PL</t>
  </si>
  <si>
    <t>LEO ST</t>
  </si>
  <si>
    <t>TODD AVE</t>
  </si>
  <si>
    <t>RON PL</t>
  </si>
  <si>
    <t>HOCKEY ST</t>
  </si>
  <si>
    <t>MELDRUM PL</t>
  </si>
  <si>
    <t>TRAFFORD ST</t>
  </si>
  <si>
    <t>DULCIE PL</t>
  </si>
  <si>
    <t>WINSTON AVE</t>
  </si>
  <si>
    <t>RESTELL ST</t>
  </si>
  <si>
    <t>TISCH PL</t>
  </si>
  <si>
    <t>SEFTON ST BELFAST</t>
  </si>
  <si>
    <t>LAGAN ST</t>
  </si>
  <si>
    <t>CANBERRA PL</t>
  </si>
  <si>
    <t>SWIFT ST</t>
  </si>
  <si>
    <t>ROYLEEN ST</t>
  </si>
  <si>
    <t>KAUMATUA PL</t>
  </si>
  <si>
    <t>BARNES RD</t>
  </si>
  <si>
    <t>LEEMAN PL</t>
  </si>
  <si>
    <t>BEVIN PL</t>
  </si>
  <si>
    <t>KENDAL AVE</t>
  </si>
  <si>
    <t>AORANGI RD</t>
  </si>
  <si>
    <t>GLENEAGLES TCE</t>
  </si>
  <si>
    <t>BANNISTER PL</t>
  </si>
  <si>
    <t>SUNNINGVALE LANE</t>
  </si>
  <si>
    <t>HARRODS CRT</t>
  </si>
  <si>
    <t>WOODFORD TCE</t>
  </si>
  <si>
    <t>VERRAN PL</t>
  </si>
  <si>
    <t>CHEPSTOW AVE</t>
  </si>
  <si>
    <t>PENHELIG PL</t>
  </si>
  <si>
    <t>KIWI RD</t>
  </si>
  <si>
    <t>ROSSALL ST</t>
  </si>
  <si>
    <t>HEATON ST</t>
  </si>
  <si>
    <t>WINCHESTER ST</t>
  </si>
  <si>
    <t>WATFORD ST</t>
  </si>
  <si>
    <t>HALTON ST 1 WEST WATFORD ST</t>
  </si>
  <si>
    <t>HALTON ST 2 EAST WATFORD ST</t>
  </si>
  <si>
    <t>PEEL ST</t>
  </si>
  <si>
    <t>HAWTHORNE ST</t>
  </si>
  <si>
    <t>HARTLEY AVE</t>
  </si>
  <si>
    <t>SEARELLS RD</t>
  </si>
  <si>
    <t>ALPHA AVE</t>
  </si>
  <si>
    <t>ST ANDREWS SQ 1</t>
  </si>
  <si>
    <t>STIRLING ST</t>
  </si>
  <si>
    <t>AKELA ST</t>
  </si>
  <si>
    <t>LEINSTER RD</t>
  </si>
  <si>
    <t>ALLISTER AVE</t>
  </si>
  <si>
    <t>COX ST</t>
  </si>
  <si>
    <t>CIRCUIT ST</t>
  </si>
  <si>
    <t>BRENCHLEY AVE</t>
  </si>
  <si>
    <t>COLLEGE AVE</t>
  </si>
  <si>
    <t>REPTON ST</t>
  </si>
  <si>
    <t>NASEBY ST</t>
  </si>
  <si>
    <t>RUGBY ST</t>
  </si>
  <si>
    <t>CHURCH LANE</t>
  </si>
  <si>
    <t>CHELTENHAM ST</t>
  </si>
  <si>
    <t>RASTRICK ST</t>
  </si>
  <si>
    <t>ANDOVER ST</t>
  </si>
  <si>
    <t>EXETER ST</t>
  </si>
  <si>
    <t>HEWITTS RD</t>
  </si>
  <si>
    <t>TONBRIDGE ST</t>
  </si>
  <si>
    <t>MERIVALE LANE</t>
  </si>
  <si>
    <t>GALWAY AVE</t>
  </si>
  <si>
    <t>GARREG RD</t>
  </si>
  <si>
    <t>ASHBY PL</t>
  </si>
  <si>
    <t>NEWALL AVE</t>
  </si>
  <si>
    <t>WAI-ITI TCE 2 EAST CLYDE RD</t>
  </si>
  <si>
    <t>BRYNDWR RD</t>
  </si>
  <si>
    <t>EDEN PL</t>
  </si>
  <si>
    <t>EVATT ST</t>
  </si>
  <si>
    <t>BATEMAN AVE</t>
  </si>
  <si>
    <t>RHYL PL</t>
  </si>
  <si>
    <t>TAYLORS AVE</t>
  </si>
  <si>
    <t>IDRIS RD</t>
  </si>
  <si>
    <t>EVEREST ST</t>
  </si>
  <si>
    <t>TAY ST</t>
  </si>
  <si>
    <t>TEESDALE ST</t>
  </si>
  <si>
    <t>THORNYCROFT ST</t>
  </si>
  <si>
    <t>WAIWETU ST</t>
  </si>
  <si>
    <t>KINGSGATE PL</t>
  </si>
  <si>
    <t>ASHBOURNE ST</t>
  </si>
  <si>
    <t>NEPAL PL</t>
  </si>
  <si>
    <t>GEELONG PL</t>
  </si>
  <si>
    <t>RISBY PL</t>
  </si>
  <si>
    <t>ARLINGTON ST</t>
  </si>
  <si>
    <t>CHARLCOTT ST</t>
  </si>
  <si>
    <t>EPPING PL</t>
  </si>
  <si>
    <t>MAPPLETON AVE</t>
  </si>
  <si>
    <t>SLEDMERE ST</t>
  </si>
  <si>
    <t>DESMOND ST</t>
  </si>
  <si>
    <t>JACKSONS RD</t>
  </si>
  <si>
    <t>WROXTON TCE</t>
  </si>
  <si>
    <t>STRATFORD ST</t>
  </si>
  <si>
    <t>CLIFFORD AVE</t>
  </si>
  <si>
    <t>HIGHGATE AVE</t>
  </si>
  <si>
    <t>QUEENS AVE</t>
  </si>
  <si>
    <t>FULTON AVE</t>
  </si>
  <si>
    <t>WAIRARAPA TCE 1 WEST GARDEN RD</t>
  </si>
  <si>
    <t>WAIRARAPA TCE 2 EAST GARDEN RD</t>
  </si>
  <si>
    <t>GARDEN RD</t>
  </si>
  <si>
    <t>POYNDER AVE</t>
  </si>
  <si>
    <t>JUNIPER PL</t>
  </si>
  <si>
    <t>O'CONNOR PL</t>
  </si>
  <si>
    <t>WINSLOW ST</t>
  </si>
  <si>
    <t>WHITBY ST</t>
  </si>
  <si>
    <t>SKYE PL</t>
  </si>
  <si>
    <t>GILMORE PL</t>
  </si>
  <si>
    <t>DUNSTER ST</t>
  </si>
  <si>
    <t>DEEPDALE ST</t>
  </si>
  <si>
    <t>ASHCROFT PL</t>
  </si>
  <si>
    <t>BURNSIDE CRES</t>
  </si>
  <si>
    <t>WAI-ITI TCE 1 WEST CLYDE RD</t>
  </si>
  <si>
    <t>HIGHSTED RD</t>
  </si>
  <si>
    <t>KILDARE ST</t>
  </si>
  <si>
    <t>SAUNDERS PL 1</t>
  </si>
  <si>
    <t>SAWYERS ARMS RD 2 N/W NORTHCOTE RD</t>
  </si>
  <si>
    <t>SAWYERS ARMS RD 3 JOHNS RD TO END</t>
  </si>
  <si>
    <t>HARRIS CRES 1</t>
  </si>
  <si>
    <t>BELLVUE AVE 1 OFF PAPANUI RD</t>
  </si>
  <si>
    <t>HUXLEY ST 1 WEST BURLINGTON ST</t>
  </si>
  <si>
    <t>NORTHCOTE RD 2 ACC RES LHS - #161</t>
  </si>
  <si>
    <t>GROSVENOR ST</t>
  </si>
  <si>
    <t>TIVOLI PL 2 CUL DE SAC TO #21</t>
  </si>
  <si>
    <t>BELLVUE AVE 2 OFF ST JAMES AVE</t>
  </si>
  <si>
    <t>HARRIS CRES 2 SHOPS / ACCESS</t>
  </si>
  <si>
    <t>HARRIS CRES 3 EAST TO #45</t>
  </si>
  <si>
    <t>RUDDENKLAU LANE</t>
  </si>
  <si>
    <t>SAWYERS ARMS RD 1 S/E NORTHCOTE RD</t>
  </si>
  <si>
    <t>CHERRY PL</t>
  </si>
  <si>
    <t>ELVIRA CRT SOUTH</t>
  </si>
  <si>
    <t>VERONICA PL</t>
  </si>
  <si>
    <t>LOCHMORE ST</t>
  </si>
  <si>
    <t>SAUNDERS PL 2 CUL DE SAC</t>
  </si>
  <si>
    <t>HAREWOOD RD 1 PAPANUI TO GREERS RD</t>
  </si>
  <si>
    <t>HAREWOOD RD 7 CROFTON TO RUSSLEY</t>
  </si>
  <si>
    <t>HAREWOOD RD 8 RUSSLEY TO END/BDY</t>
  </si>
  <si>
    <t>LANGDONS RD</t>
  </si>
  <si>
    <t>STROWAN RD</t>
  </si>
  <si>
    <t>WAIRAKEI RD 1 EAST RUSSLEY RD</t>
  </si>
  <si>
    <t>EMPIRE RD</t>
  </si>
  <si>
    <t>WAIRAKEI RD 2 WEST RUSSLEY RD</t>
  </si>
  <si>
    <t>ROCHFORD PL</t>
  </si>
  <si>
    <t>WESTHOLME ST</t>
  </si>
  <si>
    <t>BLIGHS RD 1 WEST IDRIS RD</t>
  </si>
  <si>
    <t>BLIGHS RD 2 EAST IDRIS RD</t>
  </si>
  <si>
    <t>GLANDOVEY RD</t>
  </si>
  <si>
    <t>JEFFREYS RD</t>
  </si>
  <si>
    <t>BRADNOR RD</t>
  </si>
  <si>
    <t>TILLMAN AVE</t>
  </si>
  <si>
    <t>ELMWOOD RD</t>
  </si>
  <si>
    <t>LLOYD ST</t>
  </si>
  <si>
    <t>KAIN AVE</t>
  </si>
  <si>
    <t>DENVIR ST</t>
  </si>
  <si>
    <t>LEES RD</t>
  </si>
  <si>
    <t>CHISLEHURST PL</t>
  </si>
  <si>
    <t>ORKNEY ST</t>
  </si>
  <si>
    <t>PLYNLIMON RD</t>
  </si>
  <si>
    <t>LADBROKES PL</t>
  </si>
  <si>
    <t>PENTLOW PL</t>
  </si>
  <si>
    <t>HELMORES LANE</t>
  </si>
  <si>
    <t>HOLMWOOD RD</t>
  </si>
  <si>
    <t>SHEFFIELD CRES</t>
  </si>
  <si>
    <t>WHITCHURCH PL</t>
  </si>
  <si>
    <t>WAIMAKARIRI RD</t>
  </si>
  <si>
    <t>JOHNS RD 1 WEST MAIN NORTH RD</t>
  </si>
  <si>
    <t>JOHNS RD 2  EAST/END OF MOTORWAY</t>
  </si>
  <si>
    <t>JOHNS RD 4 WEST SAWYERS ARMS RD</t>
  </si>
  <si>
    <t>WOOLDRIDGE RD</t>
  </si>
  <si>
    <t>ROYDVALE AVE 1 SOUTH MEMORIAL AVE</t>
  </si>
  <si>
    <t>ROYDVALE AVE 2 NORTH MEMORIAL AVE</t>
  </si>
  <si>
    <t>GREERS RD 2 NORTH GRAHAMS RD</t>
  </si>
  <si>
    <t>ST WINIFREDS PL</t>
  </si>
  <si>
    <t>MAIN NORTH RD 5 NORTH MARSHLAND RD</t>
  </si>
  <si>
    <t>HAREWOOD RD 2 NORTH / TO FARRINGTON</t>
  </si>
  <si>
    <t>HAREWOOD RD 5 SOUTH / TO CROFTON RD</t>
  </si>
  <si>
    <t>HAREWOOD RD 4 RNBT / FARRINGTON RD</t>
  </si>
  <si>
    <t>HAREWOOD RD 3 SOUTH / TO FARRINGTON</t>
  </si>
  <si>
    <t>HAREWOOD RD 6 NORTH / TO CROFTON RD</t>
  </si>
  <si>
    <t>MAIN NORTH RD 3 EAST / TO DICKEYS RD/M/WAY</t>
  </si>
  <si>
    <t>MAIN NORTH RD 2 WEST / TO DICKEYS RD/M/WAY</t>
  </si>
  <si>
    <t>GRAHAMS RD 4 NORTH RUBENS PL</t>
  </si>
  <si>
    <t>GRAHAMS RD 2 WEST</t>
  </si>
  <si>
    <t>GRAHAMS RD 3 EAST</t>
  </si>
  <si>
    <t>MAIN NORTH RD 1 TO CRANFORD ST</t>
  </si>
  <si>
    <t>MAIN NORTH RD 4 WEST MARSHLAND RD</t>
  </si>
  <si>
    <t>ENGLEFIELD RD</t>
  </si>
  <si>
    <t>COUTTS ISLAND RD 1 WEST DICKEYS RD</t>
  </si>
  <si>
    <t>RHODES ST 1 WEST ROSSALL ST</t>
  </si>
  <si>
    <t>RHODES ST 2 EAST ROSSALL ST</t>
  </si>
  <si>
    <t>SHREWSBURY ST</t>
  </si>
  <si>
    <t>AIKMANS RD</t>
  </si>
  <si>
    <t>COUTTS ISLAND RD 2 EAST DICKEYS RD</t>
  </si>
  <si>
    <t>BROUGHS RD</t>
  </si>
  <si>
    <t>NATHAN PL</t>
  </si>
  <si>
    <t>DARROCH ST</t>
  </si>
  <si>
    <t>DICKEYS RD</t>
  </si>
  <si>
    <t>ZZ WKW/FREEBAIRN ST (#20) - PYATT PL (#14)</t>
  </si>
  <si>
    <t>BRICKWORKS LANE</t>
  </si>
  <si>
    <t>LOOKAWAY PL</t>
  </si>
  <si>
    <t>RANELAGH TCE</t>
  </si>
  <si>
    <t>NEW BRIGHTON RD 1 WEST ANZAC DRV</t>
  </si>
  <si>
    <t>NEW BRIGHTON RD 2 EAST ANZAC DRV</t>
  </si>
  <si>
    <t>NORMANS RD</t>
  </si>
  <si>
    <t>CARLTON MILL RD</t>
  </si>
  <si>
    <t>MAIN NORTH RD 7 ACC FROM FARQUHARS</t>
  </si>
  <si>
    <t>SIR WILLIAM PICKERING DRV</t>
  </si>
  <si>
    <t>ST ANDREWS SQ 2 S/E ACCESS</t>
  </si>
  <si>
    <t>MATHIAS ST</t>
  </si>
  <si>
    <t>ROCHDALE ST</t>
  </si>
  <si>
    <t>AUTUMN PL</t>
  </si>
  <si>
    <t>GRANGEWOOD LANE</t>
  </si>
  <si>
    <t>WAIMAIRI RD 3 ACCESS #262-280</t>
  </si>
  <si>
    <t>CREESE PL</t>
  </si>
  <si>
    <t>KEOGHS LANE</t>
  </si>
  <si>
    <t>ALLSTONE PL</t>
  </si>
  <si>
    <t>RIVERTON TCE</t>
  </si>
  <si>
    <t>TOMES RD</t>
  </si>
  <si>
    <t>BEAUFORD PL</t>
  </si>
  <si>
    <t>ABERFOYLE PL</t>
  </si>
  <si>
    <t>COBBLEWOOD COURT</t>
  </si>
  <si>
    <t>ARDEN PL</t>
  </si>
  <si>
    <t>WILLOUGHBY LANE</t>
  </si>
  <si>
    <t>CHENERY AVE</t>
  </si>
  <si>
    <t>BERKSHIRE DRV</t>
  </si>
  <si>
    <t>ILAM PARK PL</t>
  </si>
  <si>
    <t>HUNTINGDON PL</t>
  </si>
  <si>
    <t>HAMISH PL</t>
  </si>
  <si>
    <t>BROOKFORD PL</t>
  </si>
  <si>
    <t>DYERS PASS RD 2 ACCESS TO #64-66</t>
  </si>
  <si>
    <t>DYERS PASS RD 3 ACCESS TO #68-74</t>
  </si>
  <si>
    <t>CLAREMONT AVE</t>
  </si>
  <si>
    <t>LORIMAS RD</t>
  </si>
  <si>
    <t>MCARTHURS RD</t>
  </si>
  <si>
    <t>COUNTRY PL</t>
  </si>
  <si>
    <t>ST PAULS PL</t>
  </si>
  <si>
    <t>TRAVIS COUNTY DRV</t>
  </si>
  <si>
    <t>SHENLEY DRV</t>
  </si>
  <si>
    <t>KIMBRACE PL</t>
  </si>
  <si>
    <t>PENTLAND DRV</t>
  </si>
  <si>
    <t>STABLE WAY</t>
  </si>
  <si>
    <t>SWANLEIGH PL</t>
  </si>
  <si>
    <t>MULL PL</t>
  </si>
  <si>
    <t>NEATHWEST AVE</t>
  </si>
  <si>
    <t>AMDALE AVE</t>
  </si>
  <si>
    <t>DORFOLD MEWS</t>
  </si>
  <si>
    <t>WARDOUR MEWS</t>
  </si>
  <si>
    <t>THORESBY MEWS</t>
  </si>
  <si>
    <t>WILTSHIRE MEWS</t>
  </si>
  <si>
    <t>KINTYRE DRV</t>
  </si>
  <si>
    <t>JACARANDA PL</t>
  </si>
  <si>
    <t>LAURA KENT PL</t>
  </si>
  <si>
    <t>SHOWGATE AVE</t>
  </si>
  <si>
    <t>PARAGON PL</t>
  </si>
  <si>
    <t>SANSCRIT PL</t>
  </si>
  <si>
    <t>STUART MILL ST</t>
  </si>
  <si>
    <t>OXFORD TCE 3 COLOMBO ST TO MANCHESTER ST</t>
  </si>
  <si>
    <t>OXFORD TCE 4 CUL DE SAC / MADRAS ST</t>
  </si>
  <si>
    <t>OXFORD TCE 5 KILMORE TO FITZGERALD</t>
  </si>
  <si>
    <t>CHILWELL PL</t>
  </si>
  <si>
    <t>VANDERBILT PL</t>
  </si>
  <si>
    <t>RICHMOND HILL RD 2 ACCESS #12-54</t>
  </si>
  <si>
    <t>SUMNERVALE DRV 2 EVANS PASS RD END</t>
  </si>
  <si>
    <t>HIGH ST 4 CITY MALL</t>
  </si>
  <si>
    <t>LONGSTAFFS RD</t>
  </si>
  <si>
    <t>MUIR AVE 2 NORTH O'HALLORIN DRV</t>
  </si>
  <si>
    <t>VIEW TCE 1 OFF RAMAHANA RD ACC #2-9</t>
  </si>
  <si>
    <t>CONNAL ST 3 EAST MCRAE - CUL DE SAC</t>
  </si>
  <si>
    <t>CURRIES RD</t>
  </si>
  <si>
    <t>MEDBURY TCE 2 OFF KOTARE ST</t>
  </si>
  <si>
    <t>HUMPHREYS DRV 3</t>
  </si>
  <si>
    <t>CANNON HILL CRES 2 DUAL C/WAY UPPER</t>
  </si>
  <si>
    <t>MCGREGORS RD 2 HAY ST TO RURU RD</t>
  </si>
  <si>
    <t>MCGREGORS RD 3 RURU RD TO PAGES RD</t>
  </si>
  <si>
    <t>ANNEX RD 2 CUL DE SAC</t>
  </si>
  <si>
    <t>ANNEX RD 3 NORTH M/WAY</t>
  </si>
  <si>
    <t>HALSWELL RD 1 EAST HOON HAY RD</t>
  </si>
  <si>
    <t>ASTOR PL</t>
  </si>
  <si>
    <t>CAMPION PL</t>
  </si>
  <si>
    <t>PILGRIM PL 1 OFF MOORHOUSE AVE STH</t>
  </si>
  <si>
    <t>BROCKWORTH PL 2 OFF BROCKWORTH PL</t>
  </si>
  <si>
    <t>SMARTS RD 2 OFF WATERLOO RD</t>
  </si>
  <si>
    <t>LESLIE HILLS DRV</t>
  </si>
  <si>
    <t>SCHOOL RD YALDHURST 2 ACCESS EAST</t>
  </si>
  <si>
    <t>LORDSHIP PL</t>
  </si>
  <si>
    <t>RURU RD 2 EAST MACES RD</t>
  </si>
  <si>
    <t>TAYLORS MISTAKE RD 2 NORTH SCARBOROUGH RD</t>
  </si>
  <si>
    <t>KIRSTEN PL</t>
  </si>
  <si>
    <t>INNISFREE PL</t>
  </si>
  <si>
    <t>REGENTS PARK DRV</t>
  </si>
  <si>
    <t>VAN ASCH ST 2 SOUTH ST LEONARDS SQ</t>
  </si>
  <si>
    <t>WHITFIELD ST 2 SOUTH ST LEONARD SQ</t>
  </si>
  <si>
    <t>DRYDEN ST 2 EAST SUMNER SCHOOL</t>
  </si>
  <si>
    <t>THOMPSONS RD 1 WEST PENTLAND DRV</t>
  </si>
  <si>
    <t>NIVEN ST</t>
  </si>
  <si>
    <t>HILLS RD 4 Q E II DRV TO MCSAVENEYS</t>
  </si>
  <si>
    <t>HILLS RD 5 MCSAVENEYS TO PRESTONS</t>
  </si>
  <si>
    <t>ATHOL TCE 2 EAST PEER ST</t>
  </si>
  <si>
    <t>LAKEVIEW PL 2 OFF CUL DE SAC</t>
  </si>
  <si>
    <t>MILLCROFT PL</t>
  </si>
  <si>
    <t>ELMTREE CLOSE</t>
  </si>
  <si>
    <t>OLLIVIERS RD 2 BUCCLEUGH TO CASHEL</t>
  </si>
  <si>
    <t>HEBERDEN AVE 3 BOAT RAMP ACCESS</t>
  </si>
  <si>
    <t>MONCKS SPUR RD 3 NORTH CAVE TCE</t>
  </si>
  <si>
    <t>STOUT ST</t>
  </si>
  <si>
    <t>ST MARTINS RD 2 AT RIVERLAW TCE</t>
  </si>
  <si>
    <t>BRAEBURN DRV</t>
  </si>
  <si>
    <t>YALDHURST RD 3 NORTH</t>
  </si>
  <si>
    <t>YALDHURST RD 2 SOUTH</t>
  </si>
  <si>
    <t>FRANK ST 2 GAMBIA - MARY</t>
  </si>
  <si>
    <t>GLENCONNOR PL</t>
  </si>
  <si>
    <t>BROOKER AVE</t>
  </si>
  <si>
    <t>CHARON ST</t>
  </si>
  <si>
    <t>GROYNES DRV</t>
  </si>
  <si>
    <t>THORNLEA PL 1</t>
  </si>
  <si>
    <t>AZALEA CLOSE</t>
  </si>
  <si>
    <t>FUCHSIA PL</t>
  </si>
  <si>
    <t>MABEL HOWARD PL</t>
  </si>
  <si>
    <t>LANGDALE PL</t>
  </si>
  <si>
    <t>BELLA ROSA DRV</t>
  </si>
  <si>
    <t>CATALUNA PL</t>
  </si>
  <si>
    <t>ORLANDO CRES</t>
  </si>
  <si>
    <t>GASSON ST 2 WEST</t>
  </si>
  <si>
    <t>GASSON ST 3 EAST</t>
  </si>
  <si>
    <t>MAIN RD 2 ACCESS #38-48</t>
  </si>
  <si>
    <t>KAHU RD 2 WEST KOTARE ST</t>
  </si>
  <si>
    <t>VAN DIEMAN CLOSE</t>
  </si>
  <si>
    <t>BORANA PL</t>
  </si>
  <si>
    <t>LEITH PL</t>
  </si>
  <si>
    <t>HARLECH MEWS</t>
  </si>
  <si>
    <t>BARCELONA PL</t>
  </si>
  <si>
    <t>MAJOR HORNBROOK RD 2 OFF MADELEY RD</t>
  </si>
  <si>
    <t>WETLANDS GROVE</t>
  </si>
  <si>
    <t>HILLS RD 3 INNES RD TO QUEENSWOOD</t>
  </si>
  <si>
    <t>THORNLEA PL 2 CUL DE SAC</t>
  </si>
  <si>
    <t>ESKDALE PL</t>
  </si>
  <si>
    <t>HEMINGFORD PL</t>
  </si>
  <si>
    <t>RIVERLEA ESTATE DRV 1 OFF KAINGA R</t>
  </si>
  <si>
    <t>WENDON MEWS</t>
  </si>
  <si>
    <t>FIELDMOOR PL</t>
  </si>
  <si>
    <t>PARKWOOD PL</t>
  </si>
  <si>
    <t>BASIL PL</t>
  </si>
  <si>
    <t>FRANCELLA ST</t>
  </si>
  <si>
    <t>BRIDLE PATH RD 2 GONDOLA ACCESS</t>
  </si>
  <si>
    <t>MURFITT PL</t>
  </si>
  <si>
    <t>KUMAI PL</t>
  </si>
  <si>
    <t>VILLA GROVE</t>
  </si>
  <si>
    <t>SKERTEN AVE 2 OFF SEYMOUR ST</t>
  </si>
  <si>
    <t>ZZ CYW / OXFORD TERRACE OFF KILMORE ST</t>
  </si>
  <si>
    <t>LONGFELLOW ST 2 NORTH SOUTHEY ST</t>
  </si>
  <si>
    <t>PAGES RD 1 NORTH</t>
  </si>
  <si>
    <t>PAGES RD 2 SOUTH</t>
  </si>
  <si>
    <t>GLASTONBURY DRV</t>
  </si>
  <si>
    <t>HORIZON HEIGHTS</t>
  </si>
  <si>
    <t>FORD RD HEATHCOTE</t>
  </si>
  <si>
    <t>BARRINGTON ST 2 WEST</t>
  </si>
  <si>
    <t>BARRINGTON ST 3 EAST</t>
  </si>
  <si>
    <t>BLENHEIM RD1/ACCESS TO RLY LINE</t>
  </si>
  <si>
    <t>JADEWYNN PL</t>
  </si>
  <si>
    <t>MAJOR AITKEN DRV</t>
  </si>
  <si>
    <t>SEA EAGLES PL</t>
  </si>
  <si>
    <t>MANLY PL</t>
  </si>
  <si>
    <t>COPPERFIELD CLOSE</t>
  </si>
  <si>
    <t>BRACKENFIELD PL</t>
  </si>
  <si>
    <t>FARNSWOOD PL</t>
  </si>
  <si>
    <t>THORNWOOD PL</t>
  </si>
  <si>
    <t>THICKET CLOSE</t>
  </si>
  <si>
    <t>EBBTIDE ST 2 ACCESS WEST ESTUARY RD</t>
  </si>
  <si>
    <t>THURSO PL 2 OFF THURSO PL #6-#25</t>
  </si>
  <si>
    <t>PILGRIM PL 2 OFF PILGRIM PL</t>
  </si>
  <si>
    <t>WASHINGTON WAY</t>
  </si>
  <si>
    <t>CORDYLINE PL</t>
  </si>
  <si>
    <t>SAWYERS ARMS RD 4 ACCESS #161-165</t>
  </si>
  <si>
    <t>CARDIGAN BAY PL</t>
  </si>
  <si>
    <t>HOSSACK CLOSE</t>
  </si>
  <si>
    <t>HOMERSHAM PL</t>
  </si>
  <si>
    <t>FOREST DRV</t>
  </si>
  <si>
    <t>FLAXGROVE PL</t>
  </si>
  <si>
    <t>CONNAUGHT DRV</t>
  </si>
  <si>
    <t>PRODUCE PL</t>
  </si>
  <si>
    <t>KENNEDYS BUSH RD 2 ACCESS #198-208</t>
  </si>
  <si>
    <t>AMESBURY MEWS</t>
  </si>
  <si>
    <t>DILWORTH ST 2 WEST CLARENCE ST</t>
  </si>
  <si>
    <t>ENTICOTT PL</t>
  </si>
  <si>
    <t>GROYNES MOTEL ENTRANCE</t>
  </si>
  <si>
    <t>TENAHAUN PL</t>
  </si>
  <si>
    <t>QUANTOCK PL 1</t>
  </si>
  <si>
    <t>QUANTOCK PL 2 CUL DE SAC</t>
  </si>
  <si>
    <t>HUNTSBURY AVE 3 ACCESS #38-#46</t>
  </si>
  <si>
    <t>EVENWOOD PL</t>
  </si>
  <si>
    <t>FISHERMANS REST</t>
  </si>
  <si>
    <t>COROKIA CLOSE</t>
  </si>
  <si>
    <t>LOUISA CHANDLER LANE</t>
  </si>
  <si>
    <t>RICCARTON RD SHOPS WEST STRAVEN RD/ SERVICE LANE</t>
  </si>
  <si>
    <t>LOWER STYX RD METAL RD RHS AT 2320M</t>
  </si>
  <si>
    <t>EARLHAM ST 2 EAST LOWER STYX RD</t>
  </si>
  <si>
    <t>TE OREWAI PL</t>
  </si>
  <si>
    <t>SURFERS PL</t>
  </si>
  <si>
    <t>NOOSA PL</t>
  </si>
  <si>
    <t>CHATEAU DRV</t>
  </si>
  <si>
    <t>MATISSE PL</t>
  </si>
  <si>
    <t>CONSTABLE PL</t>
  </si>
  <si>
    <t>VAN DYKE PL</t>
  </si>
  <si>
    <t>BALLANCE ST</t>
  </si>
  <si>
    <t>VICEROY PL</t>
  </si>
  <si>
    <t>KLONDYKE DRV</t>
  </si>
  <si>
    <t>CHINOOK PL</t>
  </si>
  <si>
    <t>CANADA CRES 1 NORTH END</t>
  </si>
  <si>
    <t>EMPRESS PL</t>
  </si>
  <si>
    <t>MONTEREY PL</t>
  </si>
  <si>
    <t>NEPTUNE PL</t>
  </si>
  <si>
    <t>RONALD GEORGE PL</t>
  </si>
  <si>
    <t>HIGHCREST HEIGHTS</t>
  </si>
  <si>
    <t>SOMERTON RISE</t>
  </si>
  <si>
    <t>RUE DE LA MARE 1</t>
  </si>
  <si>
    <t>RUE DE LA MARE 2 CUL DE SAC</t>
  </si>
  <si>
    <t>HICKORY PL</t>
  </si>
  <si>
    <t>EGNOT HEIGHTS</t>
  </si>
  <si>
    <t>THISTLEDOWN PL</t>
  </si>
  <si>
    <t>LYCHGATE CLOSE</t>
  </si>
  <si>
    <t>WISTERIA PL</t>
  </si>
  <si>
    <t>COURTFIELD CL</t>
  </si>
  <si>
    <t>WEST COAST RD / SH 73</t>
  </si>
  <si>
    <t>ACHESON AVE SHOPS / SERVICE LANE</t>
  </si>
  <si>
    <t>WAIMAIRI RD SHOPS / SERVICE LANE</t>
  </si>
  <si>
    <t>MORRISON AVE SHOPS / SERVICE LANE</t>
  </si>
  <si>
    <t>EFFINGHAM ST SHOPS / SERVICE LANE</t>
  </si>
  <si>
    <t>LILLIAN ST SHOPS / SERVICE LANE</t>
  </si>
  <si>
    <t>GREENHURST ST SHOPS / SERVICE LANE</t>
  </si>
  <si>
    <t>CROFTFIELD PL</t>
  </si>
  <si>
    <t>JANE DEANS CLOSE</t>
  </si>
  <si>
    <t>KENDAL AVE SHOPS / SERVICE LANE</t>
  </si>
  <si>
    <t>FERRY RD SHOPS / SERVICE LANE</t>
  </si>
  <si>
    <t>WAINONI RD SHOPS / SERVICE LANE</t>
  </si>
  <si>
    <t>WYCOLA AVE SHOPS / SERVICE LANE</t>
  </si>
  <si>
    <t>COLUMBIA AVE</t>
  </si>
  <si>
    <t>WENDY PL</t>
  </si>
  <si>
    <t>GRAMPIAN ST SHOPS / SERVICE LANE</t>
  </si>
  <si>
    <t>STAVELEY ST SHOPS / SERVICE LANE</t>
  </si>
  <si>
    <t>WITHAM ST SHOPS / SERVICE LANE</t>
  </si>
  <si>
    <t>TRAFFORD ST SHOPS / SERVICE LANE</t>
  </si>
  <si>
    <t>JEREZ PL</t>
  </si>
  <si>
    <t>ENNERDALE ROW</t>
  </si>
  <si>
    <t>TI RAKAU DRV</t>
  </si>
  <si>
    <t>KESTREL PL</t>
  </si>
  <si>
    <t>SHEARWATER DRV</t>
  </si>
  <si>
    <t>FAIRWAY DRV</t>
  </si>
  <si>
    <t>PEPPERWOOD PL</t>
  </si>
  <si>
    <t>OAKMONT GREEN</t>
  </si>
  <si>
    <t>RICHILL ST SHOPS / SERVICE LANE</t>
  </si>
  <si>
    <t>MAGDALA PL1</t>
  </si>
  <si>
    <t>PRIMULA PL</t>
  </si>
  <si>
    <t>EASTWOOD RISE</t>
  </si>
  <si>
    <t>WESTVIEW PL</t>
  </si>
  <si>
    <t>TROUP DRV 1 TOWER JUNCTION ACCESS</t>
  </si>
  <si>
    <t>BLUE GUM PL</t>
  </si>
  <si>
    <t>NAZARETH AVE</t>
  </si>
  <si>
    <t>LYTHAM GREEN</t>
  </si>
  <si>
    <t>LEXINGTON PL</t>
  </si>
  <si>
    <t>LEWISHAM PARK</t>
  </si>
  <si>
    <t>CARNABY CLOSE</t>
  </si>
  <si>
    <t>RUSSLEY RD/ HAREWOOD RD RNBT</t>
  </si>
  <si>
    <t>WAIRAKEI RD SHOPS / SERVICE LANE</t>
  </si>
  <si>
    <t>ACORN CLOSE</t>
  </si>
  <si>
    <t>ANCHORAGE RD</t>
  </si>
  <si>
    <t>CANADA CRES 2 SOUTH END</t>
  </si>
  <si>
    <t>YORK TONG PL</t>
  </si>
  <si>
    <t>KOTUKU CRES</t>
  </si>
  <si>
    <t>TEAL CLOSE</t>
  </si>
  <si>
    <t>MONCKS SPUR RD 2 SOUTH GLENSTRAE RD</t>
  </si>
  <si>
    <t>VENTURE PL</t>
  </si>
  <si>
    <t>MARQUESS AVE</t>
  </si>
  <si>
    <t>MARBLE WOOD DRV</t>
  </si>
  <si>
    <t>SALECIA GARDENS</t>
  </si>
  <si>
    <t>VIRTUE PL</t>
  </si>
  <si>
    <t>DAKOTA CRES</t>
  </si>
  <si>
    <t>ACHERON DRV</t>
  </si>
  <si>
    <t>MALLARD PL</t>
  </si>
  <si>
    <t>SPRINGVALE GARDENS</t>
  </si>
  <si>
    <t>PARADE COURT</t>
  </si>
  <si>
    <t>ERIDGE PL</t>
  </si>
  <si>
    <t>VELSHEDA ST</t>
  </si>
  <si>
    <t>MARINE PDE 2  / AT MALL/PEIR</t>
  </si>
  <si>
    <t>BRIGHTSTONE CRES</t>
  </si>
  <si>
    <t>BUTTS VALLEY RD 2 #19 TO #23</t>
  </si>
  <si>
    <t>ST THOMAS PL</t>
  </si>
  <si>
    <t>ISTANA PL</t>
  </si>
  <si>
    <t>KENNAWAY RD</t>
  </si>
  <si>
    <t>QUEEN E II DRV 6 RNBT / INNES RD</t>
  </si>
  <si>
    <t>JACK HINTON DRV</t>
  </si>
  <si>
    <t>GLASNEVIN DRV</t>
  </si>
  <si>
    <t>SHOW PL</t>
  </si>
  <si>
    <t>CASHMERE RD 3 HOSPITAL ACCESS</t>
  </si>
  <si>
    <t>RUSHMORE DRV</t>
  </si>
  <si>
    <t>LANGLEY PL</t>
  </si>
  <si>
    <t>BALDOYLE WAY</t>
  </si>
  <si>
    <t>GLENCULLEN DRV</t>
  </si>
  <si>
    <t>BALLYBRACK PL</t>
  </si>
  <si>
    <t>STYX RIVER PL</t>
  </si>
  <si>
    <t>QUEEN E II DRV 4 NORTH /RNBT ENT/EX</t>
  </si>
  <si>
    <t>WATERMAN PL</t>
  </si>
  <si>
    <t>NORTH PARADE 3 EAST / BANKS-SHIRLEY</t>
  </si>
  <si>
    <t>WOODHURST DRV</t>
  </si>
  <si>
    <t>ASHTON MEWS</t>
  </si>
  <si>
    <t>AYLSHAM LANE</t>
  </si>
  <si>
    <t>OMEO CRES</t>
  </si>
  <si>
    <t>MELLERAY PL</t>
  </si>
  <si>
    <t>AVERY PL</t>
  </si>
  <si>
    <t>BIRKDALE DRV</t>
  </si>
  <si>
    <t>ZZ STREET LIGHTS / MISCELANEOUS</t>
  </si>
  <si>
    <t>LEACROFT ST SHOPS / SERVICE LANE</t>
  </si>
  <si>
    <t>ROUNTREE ST SHOPS / SERVICE LANE</t>
  </si>
  <si>
    <t>QUEEN E II DRV 5 LEFT TURN TO INNES</t>
  </si>
  <si>
    <t>YELVERTON PL</t>
  </si>
  <si>
    <t>BURWOOD RD SHOPS / SERVICE LANE</t>
  </si>
  <si>
    <t>CHESTERFIELD MEWS</t>
  </si>
  <si>
    <t>SMACKS CLOSE</t>
  </si>
  <si>
    <t>SHARNBROOK LANE</t>
  </si>
  <si>
    <t>RIDGEWOOD PL</t>
  </si>
  <si>
    <t>DELTA WAY</t>
  </si>
  <si>
    <t>DALLINGTON TCE</t>
  </si>
  <si>
    <t>JOHN MOREL PL</t>
  </si>
  <si>
    <t>ST KEVERNE CLOSE</t>
  </si>
  <si>
    <t>CONSUL PL</t>
  </si>
  <si>
    <t>HENRY WIGRAM DRV</t>
  </si>
  <si>
    <t>ELECTRA PL</t>
  </si>
  <si>
    <t>IROQUOIS PL</t>
  </si>
  <si>
    <t>HENRIDGE PL</t>
  </si>
  <si>
    <t>THE STABLES</t>
  </si>
  <si>
    <t>CURLETTS M/WAY 1 EAST / TO DIVERGE1</t>
  </si>
  <si>
    <t>CURLETTS M/WAY 2 WEST / TO DIVERGE1</t>
  </si>
  <si>
    <t>CURLETTS M/WAY 6/ HALSWELL RD LINK</t>
  </si>
  <si>
    <t>O'SHANNESSEY PL</t>
  </si>
  <si>
    <t>BRIGGS RD SHOPS / SERVICE LANE</t>
  </si>
  <si>
    <t>HARVARD AVE</t>
  </si>
  <si>
    <t>FERRYMEAD PARK DRV</t>
  </si>
  <si>
    <t>ANZAC DRV 1 RNBT / BRIDGE / DYERS</t>
  </si>
  <si>
    <t>CREEDON GLEN</t>
  </si>
  <si>
    <t>WATLINGS PL</t>
  </si>
  <si>
    <t>MARY ST 2 FRANK - MAIN NORTH</t>
  </si>
  <si>
    <t>LE ROI WAY</t>
  </si>
  <si>
    <t>NUNWEEK BOULEVARD</t>
  </si>
  <si>
    <t>BECMEAD DRV</t>
  </si>
  <si>
    <t>NAPOLEON CLOSE</t>
  </si>
  <si>
    <t>JOHNS RD 6 RNBT / SAWYERS ARMS RD</t>
  </si>
  <si>
    <t>HORNER ST 2</t>
  </si>
  <si>
    <t>WYNDHAM ST 2</t>
  </si>
  <si>
    <t>FRANK ST 3 MARY - PROCTOR</t>
  </si>
  <si>
    <t>SIOUX AVE</t>
  </si>
  <si>
    <t>NEILL ST 2 ACCESS TO #1-#5</t>
  </si>
  <si>
    <t>GILDERS GROVE</t>
  </si>
  <si>
    <t>PILKINGTON WAY</t>
  </si>
  <si>
    <t>TRUSCOTTS RD 2 NORTH FERRYMEAD PK D</t>
  </si>
  <si>
    <t>WILMINGTON PL</t>
  </si>
  <si>
    <t>THACKERS QUAY</t>
  </si>
  <si>
    <t>ARMAGH COURT</t>
  </si>
  <si>
    <t>SKYEDALE DRV</t>
  </si>
  <si>
    <t>DUNVEGAN PL</t>
  </si>
  <si>
    <t>SANDHOLM CL</t>
  </si>
  <si>
    <t>LINCOLN RD 3 NORTH</t>
  </si>
  <si>
    <t>ANZAC DRV 3 RNBT / NEW BRIGHTON RD</t>
  </si>
  <si>
    <t>RIEGLER PL</t>
  </si>
  <si>
    <t>DINGLEBAY PL</t>
  </si>
  <si>
    <t>TULLAMORE PL</t>
  </si>
  <si>
    <t>DUNMURRY PL</t>
  </si>
  <si>
    <t>BLARNEY PL</t>
  </si>
  <si>
    <t>WIGRAM CLOSE</t>
  </si>
  <si>
    <t>MARY MULLER DRV</t>
  </si>
  <si>
    <t>CAERPHILLY PL</t>
  </si>
  <si>
    <t>BALTIMORE GREEN</t>
  </si>
  <si>
    <t>CLEARWATER AVE 1 TO BRIDGE 1</t>
  </si>
  <si>
    <t>WILD DUNES PL</t>
  </si>
  <si>
    <t>JOHN OLLIVER TCE</t>
  </si>
  <si>
    <t>EDMUND STORR RD</t>
  </si>
  <si>
    <t>MARSACK CRES</t>
  </si>
  <si>
    <t>ELMSLIE GROVE 1 TO CUL DE SAC</t>
  </si>
  <si>
    <t>WILLIAM BRITTAN AVE 1 SOUTH</t>
  </si>
  <si>
    <t>WILLIAM BRITTAN AVE 2 NORTH</t>
  </si>
  <si>
    <t>EXPORT AVE</t>
  </si>
  <si>
    <t>TRAVIS RD 3 RNBT /ANZAC DRV /FROSTS</t>
  </si>
  <si>
    <t>ANZAC DRV 4 NORTH NEW BRIGHTON RD</t>
  </si>
  <si>
    <t>SEACROFT PL</t>
  </si>
  <si>
    <t>CLEARWATER AVE 2 WEST/FROM BRIDGE 1</t>
  </si>
  <si>
    <t>CLEARWATER AVE 3 EAST/FROM BRIDGE 1</t>
  </si>
  <si>
    <t>CLEARWATER AVE 4 RNBT TO BRIDGE 2</t>
  </si>
  <si>
    <t>KENMURE DRV</t>
  </si>
  <si>
    <t>MILLWAY PL</t>
  </si>
  <si>
    <t>GREENMEADOW GARDENS</t>
  </si>
  <si>
    <t>BALTIC PL</t>
  </si>
  <si>
    <t>ROSS PL</t>
  </si>
  <si>
    <t>NORTHWOOD BLVD 1 SOUTH / TO RNBT</t>
  </si>
  <si>
    <t>NORTHWOOD BLVD 2 NORTH / TO RNBT</t>
  </si>
  <si>
    <t>NORTHWOOD BLVD 3 RNBT</t>
  </si>
  <si>
    <t>NORTHWOOD BLVD 4 SOUTH / FROM RNBT</t>
  </si>
  <si>
    <t>NORTHWOOD BLVD 5 NORTH / FROM RNBT</t>
  </si>
  <si>
    <t>BERING ST</t>
  </si>
  <si>
    <t>MOUNTER AVE</t>
  </si>
  <si>
    <t>PUTAKE DRV</t>
  </si>
  <si>
    <t>AMOKA CRES</t>
  </si>
  <si>
    <t>PUHARA AVE</t>
  </si>
  <si>
    <t>MAHURI ST</t>
  </si>
  <si>
    <t>TANU PL</t>
  </si>
  <si>
    <t>ELMSLIE GROVE 2 CUL DE SAC</t>
  </si>
  <si>
    <t>CROMBIE GREEN</t>
  </si>
  <si>
    <t>AMAMOOR ST</t>
  </si>
  <si>
    <t>ANGLEM WAY 1 CUL DE SAC</t>
  </si>
  <si>
    <t>ANGLEM WAY 2 TO O'NEILL AVE</t>
  </si>
  <si>
    <t>BEECHWOOD DRV</t>
  </si>
  <si>
    <t>O'NEILL AVE</t>
  </si>
  <si>
    <t>SARACEN AVE</t>
  </si>
  <si>
    <t>ENGLEFIELD RD 2 ACCESS TO #120 #122</t>
  </si>
  <si>
    <t>MAHLET ST</t>
  </si>
  <si>
    <t>MISTRAL RD</t>
  </si>
  <si>
    <t>REDFERN ST</t>
  </si>
  <si>
    <t>TALBOT RD</t>
  </si>
  <si>
    <t>GLEN OAKS DRV</t>
  </si>
  <si>
    <t>WATERFORD AVE</t>
  </si>
  <si>
    <t>WAGNER CRES</t>
  </si>
  <si>
    <t>GLENGYLE PL</t>
  </si>
  <si>
    <t>NORAH ST 2 ACCESS TO #24 #26</t>
  </si>
  <si>
    <t>PALM DR</t>
  </si>
  <si>
    <t>SANCTUARY GARDENS</t>
  </si>
  <si>
    <t>MONTEGO CLOSE</t>
  </si>
  <si>
    <t>STONEWALL PL</t>
  </si>
  <si>
    <t>ZZ CYW / BARRINGTON PARK</t>
  </si>
  <si>
    <t>ZZ CYW / SYDENHAM CEMETERY</t>
  </si>
  <si>
    <t>ZZ CYW / ASHGROVE-THORRINGTON</t>
  </si>
  <si>
    <t>ZZ CYW / SLOAN TCE-MALCOLM AVE</t>
  </si>
  <si>
    <t>ZZ CYW / HANSEN PARK 1</t>
  </si>
  <si>
    <t>ZZ CYW / HANSEN PARK 2</t>
  </si>
  <si>
    <t>ZZ CYW / HANSEN PARK 3</t>
  </si>
  <si>
    <t>ZZ CYW / FORD RD-HANSEN PARK</t>
  </si>
  <si>
    <t>ZZ CYW / RICHARDSON-BROUGHAM</t>
  </si>
  <si>
    <t>ZZ CYW / WOOLSTON PARK</t>
  </si>
  <si>
    <t>ZZ CYW / GOULD WEST-CATHERINE</t>
  </si>
  <si>
    <t>ZZ CYW / RADLEY PARK</t>
  </si>
  <si>
    <t>ZZ CYW / KERRS REACH</t>
  </si>
  <si>
    <t>ZZ CYW / LINWOOD PARK-HARGOOD</t>
  </si>
  <si>
    <t>ZZ CYW / BONAR PL-LINWOOD PARK</t>
  </si>
  <si>
    <t>ZZ CYW / HARDY ST-ADMIRALS AVE</t>
  </si>
  <si>
    <t>ZZ CYW / RAWHITI 2 / KEYES RD</t>
  </si>
  <si>
    <t>ZZ CYW / RAWHITI 1 / SHAW AVE</t>
  </si>
  <si>
    <t>ZZ CYW / RAWHITI 3 / RAWHITI ST</t>
  </si>
  <si>
    <t>ZZ CYW / ANZAC DRV WEST SIDE</t>
  </si>
  <si>
    <t>ZZ CYW / MCFARLANE PARK</t>
  </si>
  <si>
    <t>ZZ CYW / WALTER PARK</t>
  </si>
  <si>
    <t>ZZ CYW / NORTHCOTE-RESTELL</t>
  </si>
  <si>
    <t>ZZ CYW / HAREWOOD-FENDALTON</t>
  </si>
  <si>
    <t>ZZ CYW / WESTHOLME-RAILWAY</t>
  </si>
  <si>
    <t>ZZ CYW / FENDALTON-HARAKEKE</t>
  </si>
  <si>
    <t>ZZ CYW / HARAKEKE-ROYDS</t>
  </si>
  <si>
    <t>ZZ CYW / SUNNINGVALE-GRAHAMS</t>
  </si>
  <si>
    <t>ZZ CYW / GRAHAMS-PARKHAM</t>
  </si>
  <si>
    <t>ZZ CYW / FLAY PARK /GRAHAMS RD</t>
  </si>
  <si>
    <t>ZZ CYW / BURNSIDE PARK</t>
  </si>
  <si>
    <t>ZZ CYW / RAY BLANK PARK 1</t>
  </si>
  <si>
    <t>ZZ CYW / RAY BLANK PARK 2</t>
  </si>
  <si>
    <t>ZZ CYW / FENDALTON PARK</t>
  </si>
  <si>
    <t>ZZ CYW / JELLIE PARK</t>
  </si>
  <si>
    <t>ZZ CYW / ELMWOOD PARK</t>
  </si>
  <si>
    <t>ZZ CYW / JEFFREYS RESERVE 1</t>
  </si>
  <si>
    <t>ZZ CYW / JEFFREYS RESERVE 2</t>
  </si>
  <si>
    <t>ZZ CYW / RICCARTON BUSH (MCR)</t>
  </si>
  <si>
    <t>ZZ CYW / DENTON PARK</t>
  </si>
  <si>
    <t>ZZ CYW / KYLE PARK</t>
  </si>
  <si>
    <t>ZZ CYW / ANNEX-CURLETTS U/PASS</t>
  </si>
  <si>
    <t>ZZ CYW / MARYLANDS RESERVE (LITTLE RIVER MCR)</t>
  </si>
  <si>
    <t>ZZ CYW / WESTLAKE RESERVE 1</t>
  </si>
  <si>
    <t>ZZ CYW / WESTLAKE RESERVE 2</t>
  </si>
  <si>
    <t>ZZ CYW / LANCEWOOD RESERVE</t>
  </si>
  <si>
    <t>ZZ CYW / HOON HAY PARK 1</t>
  </si>
  <si>
    <t>ZZ CYW / HOON HAY PARK 2</t>
  </si>
  <si>
    <t>ZZ CYW / SMARTLEA-GLYNNE (MCR NOR WEST)</t>
  </si>
  <si>
    <t>ZZ CYW / FALSGRAVE-MOWBRAY U/P</t>
  </si>
  <si>
    <t>ZZ CYW / SPREYDON DOMAIN</t>
  </si>
  <si>
    <t>ZZ CYW / OXFORD TCE-ANTIGUA ST</t>
  </si>
  <si>
    <t>ZZ CYW / CRAMNER SQ</t>
  </si>
  <si>
    <t>ZZ STREET LIGHTS / PRIVATE LANES</t>
  </si>
  <si>
    <t>ZZ CYW / LITTLE HAGLEY PARK</t>
  </si>
  <si>
    <t>ZZ CYW / HAGLEY PARK SOUTH 1</t>
  </si>
  <si>
    <t>ZZ CYW / HAGLEY PARK SOUTH 2</t>
  </si>
  <si>
    <t>ZZ CYW / HAGLEY PARK SOUTH 3</t>
  </si>
  <si>
    <t>ZZ CYW / HAGLEY PARK SOUTH 4</t>
  </si>
  <si>
    <t>ZZ CYW / HAGLEY PARK NORTH 1</t>
  </si>
  <si>
    <t>ZZ CYW / HAGLEY PARK NORTH 2</t>
  </si>
  <si>
    <t>ZZ CYW / HAGLEY PARK NORTH 3</t>
  </si>
  <si>
    <t>ZZ CYW / HAGLEY PARK NORTH 4</t>
  </si>
  <si>
    <t>ZZ CYW / HAGLEY PARK NORTH 5</t>
  </si>
  <si>
    <t>ZZ CYW / HAGLEY PARK NORTH 6</t>
  </si>
  <si>
    <t>MILLBROOK RESERVE ACCESS</t>
  </si>
  <si>
    <t>STABLEFORD GREEN</t>
  </si>
  <si>
    <t>CORSAIR DR 1</t>
  </si>
  <si>
    <t>JOE BURNS PL</t>
  </si>
  <si>
    <t>GREBE PL</t>
  </si>
  <si>
    <t>HURRICANE WAY</t>
  </si>
  <si>
    <t>MUSTANG AVE</t>
  </si>
  <si>
    <t>CAUDRON RD</t>
  </si>
  <si>
    <t>AIDANFIELD DRV 1 WEST</t>
  </si>
  <si>
    <t>BIBIANA ST 2 AIDANFIELD TO MCMAHON</t>
  </si>
  <si>
    <t>KINSELLA CRES</t>
  </si>
  <si>
    <t>BERNADETTE ST</t>
  </si>
  <si>
    <t>ANTONIA PL</t>
  </si>
  <si>
    <t>CORBETT CRES</t>
  </si>
  <si>
    <t>GABRIEL GROVE</t>
  </si>
  <si>
    <t>PRIMROSE HILL LANE</t>
  </si>
  <si>
    <t>ALDERNEY MEWS</t>
  </si>
  <si>
    <t>JASMINE PL</t>
  </si>
  <si>
    <t>RAWEI PL</t>
  </si>
  <si>
    <t>STONEHAVEN TCE</t>
  </si>
  <si>
    <t>ANZAC DRV 2 SOUTH NEW BRIGHTON RD</t>
  </si>
  <si>
    <t>FERNGROVE PL</t>
  </si>
  <si>
    <t>ATLANTIS ST</t>
  </si>
  <si>
    <t>BOONWOOD CLOSE</t>
  </si>
  <si>
    <t>EDWARD STAFFORD AVE</t>
  </si>
  <si>
    <t>STEANE PL</t>
  </si>
  <si>
    <t>AIDANFIELD DRV 2 EAST</t>
  </si>
  <si>
    <t>COPPINGER TCE</t>
  </si>
  <si>
    <t>BEZAR GREEN</t>
  </si>
  <si>
    <t>ZZ CYW / FENDALTON-MATAI WEST</t>
  </si>
  <si>
    <t>THORNABY CLOSE</t>
  </si>
  <si>
    <t>CHILVERS WAY</t>
  </si>
  <si>
    <t>OPAWA RD 5 #200/226 /MARY MCLEAN PL</t>
  </si>
  <si>
    <t>UPPER MAJOR HORNBROOK RD</t>
  </si>
  <si>
    <t>SIGNAL HILL RD</t>
  </si>
  <si>
    <t>THE ROCKS</t>
  </si>
  <si>
    <t>RICHARD SEDDON DRV</t>
  </si>
  <si>
    <t>BAYLISS CLOSE</t>
  </si>
  <si>
    <t>ORATIA GROVE</t>
  </si>
  <si>
    <t>FANTASIA GARDENS</t>
  </si>
  <si>
    <t>RIVERWOOD BOULEVARD EAST</t>
  </si>
  <si>
    <t>WILLOWVIEW DRV</t>
  </si>
  <si>
    <t>HARRYS WAY</t>
  </si>
  <si>
    <t>ZZ CYW / ANZAC/HULVERSTON DRV</t>
  </si>
  <si>
    <t>ZZ CYW / ANZAC/NEW BRIGHTON RD</t>
  </si>
  <si>
    <t>SWEET WATERS PL</t>
  </si>
  <si>
    <t>MOLLYMAWK PL</t>
  </si>
  <si>
    <t>ZZ AMENITY - CATHEDRAL SQUARE</t>
  </si>
  <si>
    <t>ZZ AMENITY - BISHOPDALE MALL</t>
  </si>
  <si>
    <t>ZZ AMENITY - BRIDGE OF REMEMBRANCE</t>
  </si>
  <si>
    <t>SEABROOKE DRV</t>
  </si>
  <si>
    <t>HEMINGWAY PL</t>
  </si>
  <si>
    <t>NAUTILUS PL</t>
  </si>
  <si>
    <t>BLUE LAGOON DRV</t>
  </si>
  <si>
    <t>SHAMMYS PL</t>
  </si>
  <si>
    <t>NORTHWOOD BLVD 6 ANNABY DRV TO END</t>
  </si>
  <si>
    <t>JASPER PL</t>
  </si>
  <si>
    <t>ANNABY DRV</t>
  </si>
  <si>
    <t>CAROLINE WAY</t>
  </si>
  <si>
    <t>KINLEYS LANE</t>
  </si>
  <si>
    <t>ST CLAIR CLOSE</t>
  </si>
  <si>
    <t>BENMORE GARDENS</t>
  </si>
  <si>
    <t>LAGUNA GARDENS</t>
  </si>
  <si>
    <t>CAYMAN CLOSE</t>
  </si>
  <si>
    <t>JANAL PL</t>
  </si>
  <si>
    <t>PEWTER PL</t>
  </si>
  <si>
    <t>BRETON CL</t>
  </si>
  <si>
    <t>SPRINGWATER AVE</t>
  </si>
  <si>
    <t>PARKSIDE CRES</t>
  </si>
  <si>
    <t>SEDBERGH PL</t>
  </si>
  <si>
    <t>BOTTLE LAKE DRV</t>
  </si>
  <si>
    <t>EVERGREEN PL</t>
  </si>
  <si>
    <t>LOCK CRESCENT</t>
  </si>
  <si>
    <t>NGA MAHI ROAD</t>
  </si>
  <si>
    <t>TAUNTON GREEN</t>
  </si>
  <si>
    <t>PANACHE PL</t>
  </si>
  <si>
    <t>HEMSWORTH MEWS</t>
  </si>
  <si>
    <t>COOLSPRING WAY</t>
  </si>
  <si>
    <t>VAUGHAN WAY</t>
  </si>
  <si>
    <t>OASIS GROVE</t>
  </si>
  <si>
    <t>LIMES AVE</t>
  </si>
  <si>
    <t>MACARTNEY AVE</t>
  </si>
  <si>
    <t>SOPHIA GARDENS</t>
  </si>
  <si>
    <t>BLOWERS PL</t>
  </si>
  <si>
    <t>GARFORTH GREEN</t>
  </si>
  <si>
    <t>MILKERS GATE</t>
  </si>
  <si>
    <t>HIDEAWAY GATE</t>
  </si>
  <si>
    <t>BERISDALE PL</t>
  </si>
  <si>
    <t>TALISKER PL</t>
  </si>
  <si>
    <t>CALYPSO PL</t>
  </si>
  <si>
    <t>COOKS LANE</t>
  </si>
  <si>
    <t>EXCALIBUR PL</t>
  </si>
  <si>
    <t>WEDMORE CLOSE</t>
  </si>
  <si>
    <t>SEDGEMOOR CLOSE</t>
  </si>
  <si>
    <t>PROVIDENCE PL 1 OFF GRIMSEYS RD</t>
  </si>
  <si>
    <t>PROVIDENCE PL 2 OFF PROVIDENCE PL</t>
  </si>
  <si>
    <t>CALEB PL</t>
  </si>
  <si>
    <t>MICA PL</t>
  </si>
  <si>
    <t>KAPITI ST</t>
  </si>
  <si>
    <t>KOHI DRV</t>
  </si>
  <si>
    <t>TITIRANGI CRES</t>
  </si>
  <si>
    <t>LASSITER GREEN</t>
  </si>
  <si>
    <t>ZZ CYW / ANZAC DRV TO ROWAN AVE</t>
  </si>
  <si>
    <t>ROBINIA PL</t>
  </si>
  <si>
    <t>PROTEA PL</t>
  </si>
  <si>
    <t>FALCONRIDGE PL</t>
  </si>
  <si>
    <t>WILDHAWK PL</t>
  </si>
  <si>
    <t>SNOWDON RD</t>
  </si>
  <si>
    <t>BEXLEY RD 3 #126 /ACC PAGES RD #614</t>
  </si>
  <si>
    <t>MOSQUITO PL</t>
  </si>
  <si>
    <t>LIGHTNING CL</t>
  </si>
  <si>
    <t>SPITFIRE PL</t>
  </si>
  <si>
    <t>HANDEL CLOSE</t>
  </si>
  <si>
    <t>GWEN PL</t>
  </si>
  <si>
    <t>MARGUERITE PL</t>
  </si>
  <si>
    <t>MATTHEW PL</t>
  </si>
  <si>
    <t>EAGLESOME AVE</t>
  </si>
  <si>
    <t>SANDALWOOD PL</t>
  </si>
  <si>
    <t>LINKWATER WAY</t>
  </si>
  <si>
    <t>ZZ CYW / WAINONI RD TO PAGES RD</t>
  </si>
  <si>
    <t>ERNEST GRAY PL</t>
  </si>
  <si>
    <t>BARTON ST 2 BAMFORD TO LONG ST</t>
  </si>
  <si>
    <t>BAMFORD ST 2 NORTH BARTON ST</t>
  </si>
  <si>
    <t>HEATHFIELD AVE</t>
  </si>
  <si>
    <t>MAKORA ST</t>
  </si>
  <si>
    <t>WILLOWBROOK PL</t>
  </si>
  <si>
    <t>HUNTER TCE</t>
  </si>
  <si>
    <t>HALBERG ST 2</t>
  </si>
  <si>
    <t>SHIVAS PL</t>
  </si>
  <si>
    <t>TROUP DRV 2 RAILWAY STATION ACCESS</t>
  </si>
  <si>
    <t>LOWE ST</t>
  </si>
  <si>
    <t>ROTHESAY RD</t>
  </si>
  <si>
    <t>BROOKFIELD DRV</t>
  </si>
  <si>
    <t>WATERMILL BOULEVARD</t>
  </si>
  <si>
    <t>RIVERBANK RD</t>
  </si>
  <si>
    <t>MCMAHON DRV 1 WEST</t>
  </si>
  <si>
    <t>MCMAHON DRV 2 EAST</t>
  </si>
  <si>
    <t>BURBANK DRV</t>
  </si>
  <si>
    <t>BIBIANA ST 3 NORTH MCMAHON DRV</t>
  </si>
  <si>
    <t>CASSINIA GARDENS</t>
  </si>
  <si>
    <t>HAWFORD RD 2 NORTH FORD RD</t>
  </si>
  <si>
    <t>STRATHMORE GARDENS</t>
  </si>
  <si>
    <t>DALZIEL PL</t>
  </si>
  <si>
    <t>DEAVOLL PL</t>
  </si>
  <si>
    <t>HAVANA GARDENS</t>
  </si>
  <si>
    <t>MILLSTREAM DRV</t>
  </si>
  <si>
    <t>SIX SILVERS AVE</t>
  </si>
  <si>
    <t>SENTINEL PL</t>
  </si>
  <si>
    <t>SPRINGSIDE PL</t>
  </si>
  <si>
    <t>SHIELD PL</t>
  </si>
  <si>
    <t>ARMOUR PL</t>
  </si>
  <si>
    <t>MATUA PL</t>
  </si>
  <si>
    <t>KANIERE AVE</t>
  </si>
  <si>
    <t>KANIERE AVE EXTENSION</t>
  </si>
  <si>
    <t>KUMARA PL</t>
  </si>
  <si>
    <t>MARYMERE PL</t>
  </si>
  <si>
    <t>HAMMERSMITH DRV</t>
  </si>
  <si>
    <t>BALLARAT WAY</t>
  </si>
  <si>
    <t>RUAHINE PL</t>
  </si>
  <si>
    <t>OREWA CLOSE</t>
  </si>
  <si>
    <t>SWANTON DRV</t>
  </si>
  <si>
    <t>PENNINE WAY</t>
  </si>
  <si>
    <t>RUBY AVE</t>
  </si>
  <si>
    <t>JUNE GARDENS</t>
  </si>
  <si>
    <t>SIR JAMES WATTIE DRV</t>
  </si>
  <si>
    <t>COUNTRY PALMS DRV</t>
  </si>
  <si>
    <t>SOVEREIGN GARDENS</t>
  </si>
  <si>
    <t>KILBRIDE GARDENS</t>
  </si>
  <si>
    <t>GILLATT GARDENS</t>
  </si>
  <si>
    <t>MAURICE STANTON PL</t>
  </si>
  <si>
    <t>CHARLIE STANTON PL</t>
  </si>
  <si>
    <t>QUARRY HILL TCE</t>
  </si>
  <si>
    <t>RUBICON PL</t>
  </si>
  <si>
    <t>STALLION AVE</t>
  </si>
  <si>
    <t>SADDLEBACK GREEN</t>
  </si>
  <si>
    <t>LEN HALE PL</t>
  </si>
  <si>
    <t>MACDONALDS RD 2 ACCESS #40 RHS</t>
  </si>
  <si>
    <t>FELICITAS GROVE</t>
  </si>
  <si>
    <t>WOODHAVEN PL</t>
  </si>
  <si>
    <t>BELGROVE PL</t>
  </si>
  <si>
    <t>BANCROFT PL</t>
  </si>
  <si>
    <t>BLUESTONE DRV 1 TO ROCKPORT PL</t>
  </si>
  <si>
    <t>BLUESTONE DRV 2 FROM ROCKPORT PL</t>
  </si>
  <si>
    <t>ROCKPORT PL</t>
  </si>
  <si>
    <t>TIMBERLANDS TCE</t>
  </si>
  <si>
    <t>MILLPOND PL</t>
  </si>
  <si>
    <t>WEST GREEN</t>
  </si>
  <si>
    <t>ZZ CYW / BUCHANANS TO KINTYRE</t>
  </si>
  <si>
    <t>RIVERLEA ESTATE DRV 2 #70 TO #142</t>
  </si>
  <si>
    <t>RIVERLEA ESTATE DRV 3 #158 TO #161</t>
  </si>
  <si>
    <t>MARCELLA GARDENS</t>
  </si>
  <si>
    <t>GRACE CLOSE</t>
  </si>
  <si>
    <t>ROONEY PL</t>
  </si>
  <si>
    <t>MORGANS VALLEY 1 NORTH</t>
  </si>
  <si>
    <t>MORGANS VALLEY 2 SOUTH</t>
  </si>
  <si>
    <t>MORGANS VALLEY 3 TO END</t>
  </si>
  <si>
    <t>MORGANS VALLEY 4 CUL DE SAC</t>
  </si>
  <si>
    <t>TE PIHOPA WAY</t>
  </si>
  <si>
    <t>CUNNEEN PL</t>
  </si>
  <si>
    <t>MEEKING PL</t>
  </si>
  <si>
    <t>SANDPIPER PL</t>
  </si>
  <si>
    <t>OKUKU PL</t>
  </si>
  <si>
    <t>MOERAKI PL</t>
  </si>
  <si>
    <t>HENLEY GREEN</t>
  </si>
  <si>
    <t>FORESTERS CRES</t>
  </si>
  <si>
    <t>CORSICAN GROVE</t>
  </si>
  <si>
    <t>STONELEIGH GREEN</t>
  </si>
  <si>
    <t>BAIGENT WAY</t>
  </si>
  <si>
    <t>MASHAM RD 2 WEST</t>
  </si>
  <si>
    <t>POHUTUKAWA CRES</t>
  </si>
  <si>
    <t>WHIO CL</t>
  </si>
  <si>
    <t>MATAROA PL</t>
  </si>
  <si>
    <t>TAWA PL</t>
  </si>
  <si>
    <t>HOIHERE PL</t>
  </si>
  <si>
    <t>EAST ELLINGTON DRV</t>
  </si>
  <si>
    <t>HOLIDAY DRV</t>
  </si>
  <si>
    <t>TEAGARDEN CLOSE</t>
  </si>
  <si>
    <t>BROOKWATER AVE</t>
  </si>
  <si>
    <t>MILLPARK PL</t>
  </si>
  <si>
    <t>BROKEN RUN</t>
  </si>
  <si>
    <t>HIGHPEAK PL</t>
  </si>
  <si>
    <t>LONGRIDGE DRV</t>
  </si>
  <si>
    <t>PEREGRINE CLOSE</t>
  </si>
  <si>
    <t>STONEYRIDGE CLOSE</t>
  </si>
  <si>
    <t>QUEENSWOOD GARDENS</t>
  </si>
  <si>
    <t>ZZ CYW / HILLS-Q E II U/PASS</t>
  </si>
  <si>
    <t>ZZ CYW / UPPER RICCARTON DOMAIN</t>
  </si>
  <si>
    <t>GLOBE BAY DRV</t>
  </si>
  <si>
    <t>IRAKLIS CLOSE</t>
  </si>
  <si>
    <t>MICRON CLOSE</t>
  </si>
  <si>
    <t>HOLBROOK WAY</t>
  </si>
  <si>
    <t>REKA ST</t>
  </si>
  <si>
    <t>TATAHI ST</t>
  </si>
  <si>
    <t>PAPAUMU GREEN</t>
  </si>
  <si>
    <t>ITI PL</t>
  </si>
  <si>
    <t>HAUGHEY DRV</t>
  </si>
  <si>
    <t>CYCLAMEN PL</t>
  </si>
  <si>
    <t>CLEARVIEW LANE</t>
  </si>
  <si>
    <t>RIDGEVIEW LANE</t>
  </si>
  <si>
    <t>LONGSPUR AVE 1 NORTH BROKEN RUN</t>
  </si>
  <si>
    <t>LONGSPUR AVE 2 SOUTH BROKEN RUN</t>
  </si>
  <si>
    <t>RED CHECKERS PL</t>
  </si>
  <si>
    <t>SEAVIEW RD 2 UNION TO BERESFORD</t>
  </si>
  <si>
    <t>RAPANUI RIDGE</t>
  </si>
  <si>
    <t>CROMDALE PL</t>
  </si>
  <si>
    <t>GLEN ARRIFE PL</t>
  </si>
  <si>
    <t>RIBBONWOOD PL</t>
  </si>
  <si>
    <t>OPAWA RD 6 ACCESS #236-252</t>
  </si>
  <si>
    <t>OPAWA RD 7 ACCESS #262-298</t>
  </si>
  <si>
    <t>OPAWA RD 8 ACCESS #304-310</t>
  </si>
  <si>
    <t>MAIN NORTH RD 6 ACC TO FARQUHARS</t>
  </si>
  <si>
    <t>FORESTHILL PL</t>
  </si>
  <si>
    <t>BEN RARERE AVE</t>
  </si>
  <si>
    <t>PAUA BAY ROAD</t>
  </si>
  <si>
    <t>FISHERMANS BAY ROAD</t>
  </si>
  <si>
    <t>GOUGHS ROAD</t>
  </si>
  <si>
    <t>PURPLE PEAK ROAD</t>
  </si>
  <si>
    <t>MORGANS ROAD</t>
  </si>
  <si>
    <t>CHURCH LANE (GOVBY)</t>
  </si>
  <si>
    <t>LAVERICKS BAY ROAD</t>
  </si>
  <si>
    <t>MCREAS ROAD</t>
  </si>
  <si>
    <t>LITTLE PIGEON BAY ROAD</t>
  </si>
  <si>
    <t>BOSSU ROAD</t>
  </si>
  <si>
    <t>LONG BAY ROAD</t>
  </si>
  <si>
    <t>ONUKU ROAD</t>
  </si>
  <si>
    <t>HAMILTONS ROAD</t>
  </si>
  <si>
    <t>CHILDRENS BAY ROAD</t>
  </si>
  <si>
    <t>TAKAMATUA VALLEY ROAD</t>
  </si>
  <si>
    <t>TAKAMATUA BEACH ROAD</t>
  </si>
  <si>
    <t>OLD FRENCH ROAD</t>
  </si>
  <si>
    <t>BELLS ROAD</t>
  </si>
  <si>
    <t>OLD LE BONS TRACK</t>
  </si>
  <si>
    <t>TIZZARDS ROAD</t>
  </si>
  <si>
    <t>SAWMILL ROAD</t>
  </si>
  <si>
    <t>SCHOOL ROAD</t>
  </si>
  <si>
    <t>KNAPPS ROAD</t>
  </si>
  <si>
    <t>BACK ROAD</t>
  </si>
  <si>
    <t>RIVER ROAD</t>
  </si>
  <si>
    <t>THE BRANCH ROAD</t>
  </si>
  <si>
    <t>GOAT ROCK ROAD</t>
  </si>
  <si>
    <t>CAMERONS TRACK</t>
  </si>
  <si>
    <t>PANAMA ROAD</t>
  </si>
  <si>
    <t>TE OKA BAY ROAD</t>
  </si>
  <si>
    <t>PERAKI ROAD</t>
  </si>
  <si>
    <t>REYNOLDS VALLEY ROAD</t>
  </si>
  <si>
    <t>HOLMES BAY ROAD</t>
  </si>
  <si>
    <t>PORT LEVY PIGEON BAY ROAD</t>
  </si>
  <si>
    <t>MIDDLE ROAD</t>
  </si>
  <si>
    <t>LE BONS BAY CEMETERY ROAD</t>
  </si>
  <si>
    <t>LE BONS VALLEY ROAD</t>
  </si>
  <si>
    <t>DAWBERS ROAD</t>
  </si>
  <si>
    <t>HAYWARDS LANE</t>
  </si>
  <si>
    <t>BAYVIEW CRESCENT (RHS BRANCH)</t>
  </si>
  <si>
    <t>SCHOOL HOUSE ROAD</t>
  </si>
  <si>
    <t>SEFTONS ROAD</t>
  </si>
  <si>
    <t>BOLEYNS ROAD</t>
  </si>
  <si>
    <t>MCHALES ROAD</t>
  </si>
  <si>
    <t>VIEW HILL ROAD</t>
  </si>
  <si>
    <t>LONG LOOKOUT ROAD</t>
  </si>
  <si>
    <t>LITTLE AKALOA JETTY ROAD</t>
  </si>
  <si>
    <t>DECANTER BAY ROAD</t>
  </si>
  <si>
    <t>PAWSONS VALLEY ROAD</t>
  </si>
  <si>
    <t>ONAWE FLAT ROAD</t>
  </si>
  <si>
    <t>PIGEON BAY ROAD</t>
  </si>
  <si>
    <t>SHADBOLTS ROAD</t>
  </si>
  <si>
    <t>INNES ROAD</t>
  </si>
  <si>
    <t>WILSONS ROAD</t>
  </si>
  <si>
    <t>STARVATION GULLY ROAD</t>
  </si>
  <si>
    <t>FERNLEA POINT ROAD</t>
  </si>
  <si>
    <t>FRASERS ROAD</t>
  </si>
  <si>
    <t>PURAU - PORT LEVY ROAD</t>
  </si>
  <si>
    <t>BARRYS BAY RHF</t>
  </si>
  <si>
    <t>RICHFIELD ROAD</t>
  </si>
  <si>
    <t>MONTGOMERYS ROAD</t>
  </si>
  <si>
    <t>DUDDONS TRACK</t>
  </si>
  <si>
    <t>FRENCH PEAK ROAD</t>
  </si>
  <si>
    <t>WINERY ROAD</t>
  </si>
  <si>
    <t>BEACH STREET</t>
  </si>
  <si>
    <t>CEMETERY ROAD (WAINUI)</t>
  </si>
  <si>
    <t>WHAREORA TERRACE</t>
  </si>
  <si>
    <t>WAINUI VALLEY ROAD</t>
  </si>
  <si>
    <t>DONOVANS ROAD</t>
  </si>
  <si>
    <t>WHITES ROAD</t>
  </si>
  <si>
    <t>JUBILEE ROAD</t>
  </si>
  <si>
    <t>WAIREWA PA ROAD</t>
  </si>
  <si>
    <t>BREITMEYERS ROAD</t>
  </si>
  <si>
    <t>USSHERS ROAD</t>
  </si>
  <si>
    <t>LANDS END ROAD</t>
  </si>
  <si>
    <t>MAGINNESS ROAD</t>
  </si>
  <si>
    <t>ISLAND BAY ROAD</t>
  </si>
  <si>
    <t>REIDS HILL ROAD</t>
  </si>
  <si>
    <t>WRIGHTS ROAD</t>
  </si>
  <si>
    <t>GAP ROAD</t>
  </si>
  <si>
    <t>HARRISONS ROAD</t>
  </si>
  <si>
    <t>ROBIN HOOD BAY ROAD</t>
  </si>
  <si>
    <t>MAGNET BAY ROAD</t>
  </si>
  <si>
    <t>LITTLE RIVER COUNCIL YARD ROAD</t>
  </si>
  <si>
    <t>FOREST VIEW ROAD</t>
  </si>
  <si>
    <t>JONES ROAD</t>
  </si>
  <si>
    <t>BIRDLINGS ROAD</t>
  </si>
  <si>
    <t>PRICES VALLEY ROAD</t>
  </si>
  <si>
    <t>TURRELLS ROAD</t>
  </si>
  <si>
    <t>WITHELLS ROAD</t>
  </si>
  <si>
    <t>HAYLOCKS ROAD</t>
  </si>
  <si>
    <t>CAMP BAY ROAD</t>
  </si>
  <si>
    <t>HUNTERS ROAD</t>
  </si>
  <si>
    <t>BAY VIEW ROAD</t>
  </si>
  <si>
    <t>FOLEYS ROAD</t>
  </si>
  <si>
    <t>OKUTI VALLEY ROAD</t>
  </si>
  <si>
    <t>FLEA BAY ROAD</t>
  </si>
  <si>
    <t>CHORLTON ROAD</t>
  </si>
  <si>
    <t>STONY BAY ROAD</t>
  </si>
  <si>
    <t>HICKORY RIDGE ROAD</t>
  </si>
  <si>
    <t>BIG HILL ROAD</t>
  </si>
  <si>
    <t>LAVERICKS RIDGE ROAD</t>
  </si>
  <si>
    <t>PIPERS VALLEY ROAD</t>
  </si>
  <si>
    <t>HICKORY BAY ROAD</t>
  </si>
  <si>
    <t>LIGHTHOUSE ROAD</t>
  </si>
  <si>
    <t>MENZIES BAY ROAD</t>
  </si>
  <si>
    <t>BAYLEYS ROAD</t>
  </si>
  <si>
    <t>GOVERNORS BAY - TEDDINGTON ROAD</t>
  </si>
  <si>
    <t>MAIN ROAD</t>
  </si>
  <si>
    <t>BAMFORDS ROAD</t>
  </si>
  <si>
    <t>MONALUA AVENUE</t>
  </si>
  <si>
    <t>GOVERNORS BAY ROAD</t>
  </si>
  <si>
    <t>LACHIE GRIFFEN RISE</t>
  </si>
  <si>
    <t>CLEM PATERSON PLACE</t>
  </si>
  <si>
    <t>ERNEST ADAMS DRIVE</t>
  </si>
  <si>
    <t>HAYS RISE</t>
  </si>
  <si>
    <t>ZEPHYR TERRACE</t>
  </si>
  <si>
    <t>OMARU ROAD</t>
  </si>
  <si>
    <t>KORORA TAHI ROAD</t>
  </si>
  <si>
    <t>KINA ROAD</t>
  </si>
  <si>
    <t>RAPAKI DRIVE</t>
  </si>
  <si>
    <t>DYERS PASS ROAD</t>
  </si>
  <si>
    <t>MARINE DRIVE</t>
  </si>
  <si>
    <t>STODDART TERRACE</t>
  </si>
  <si>
    <t>NGATEA ROAD</t>
  </si>
  <si>
    <t>WHERO AVENUE</t>
  </si>
  <si>
    <t>RAWHITI STREET</t>
  </si>
  <si>
    <t>TE RA CRESCENT</t>
  </si>
  <si>
    <t>TE PAPAU CRESCENT</t>
  </si>
  <si>
    <t>TAU CRESCENT</t>
  </si>
  <si>
    <t>WAIPAPA AVENUE</t>
  </si>
  <si>
    <t>DIAMOND HARBOUR WHARF ROAD</t>
  </si>
  <si>
    <t>ANDERSONS ROAD</t>
  </si>
  <si>
    <t>KOROMIKO CRESCENT</t>
  </si>
  <si>
    <t>MARAMA TERRACE</t>
  </si>
  <si>
    <t>TE ARA CRESCENT</t>
  </si>
  <si>
    <t>RANUI CRESCENT</t>
  </si>
  <si>
    <t>EMERSON CRESCENT</t>
  </si>
  <si>
    <t>ATHOL PLACE</t>
  </si>
  <si>
    <t>JAMES DRIVE</t>
  </si>
  <si>
    <t>MERLINCOTE CRESCENT</t>
  </si>
  <si>
    <t>CRESSWELL AVENUE</t>
  </si>
  <si>
    <t>JETTY ROAD</t>
  </si>
  <si>
    <t>SANDY BEACH ROAD</t>
  </si>
  <si>
    <t>CASS BAY PLACE</t>
  </si>
  <si>
    <t>PURAU AVENUE</t>
  </si>
  <si>
    <t>GEBBIES PASS ROAD</t>
  </si>
  <si>
    <t>BAYVIEW PLACE</t>
  </si>
  <si>
    <t>HARBOUR VIEW TERRACE</t>
  </si>
  <si>
    <t>SUMNER ROAD</t>
  </si>
  <si>
    <t>SETTLERS HILL</t>
  </si>
  <si>
    <t>WATSON STREET</t>
  </si>
  <si>
    <t>MUTER STREET</t>
  </si>
  <si>
    <t>PENLINGTON PLACE</t>
  </si>
  <si>
    <t>ARMSTRONG CRESCENT</t>
  </si>
  <si>
    <t>SMITH STREET</t>
  </si>
  <si>
    <t>RUE BENOIT</t>
  </si>
  <si>
    <t>JULIUS PLACE</t>
  </si>
  <si>
    <t>SELWYN AVENUE</t>
  </si>
  <si>
    <t>LITTLE AKALOA ROAD</t>
  </si>
  <si>
    <t>DALGLISHS ROAD</t>
  </si>
  <si>
    <t>LUKES ROAD</t>
  </si>
  <si>
    <t>ARCHDALLS ROAD</t>
  </si>
  <si>
    <t>OKAINS BAY ROAD</t>
  </si>
  <si>
    <t>SEAFIELD ROAD</t>
  </si>
  <si>
    <t>WAINUI MAIN ROAD</t>
  </si>
  <si>
    <t>WARNERVILLE ROAD</t>
  </si>
  <si>
    <t>TIKAO BAY ROAD</t>
  </si>
  <si>
    <t>KOTLOWSKI ROAD</t>
  </si>
  <si>
    <t>TAKAMATUA BAY ROAD</t>
  </si>
  <si>
    <t>QUAIL CRESCENT</t>
  </si>
  <si>
    <t>TIROHANGA TERRACE</t>
  </si>
  <si>
    <t>OLD COACH ROAD</t>
  </si>
  <si>
    <t>NGAIO GROVE</t>
  </si>
  <si>
    <t>RUE DE LA MER</t>
  </si>
  <si>
    <t>LE BONS BAY ROAD</t>
  </si>
  <si>
    <t>SUMMIT ROAD</t>
  </si>
  <si>
    <t>RUE JOLIE NORTH</t>
  </si>
  <si>
    <t>RUE VIARD</t>
  </si>
  <si>
    <t>RUE JOLIE MIDDLE</t>
  </si>
  <si>
    <t>RUE JOLIE SOUTH</t>
  </si>
  <si>
    <t>AUBREY STREET</t>
  </si>
  <si>
    <t>AYLMERS VALLEY ROAD</t>
  </si>
  <si>
    <t>PERCY STREET</t>
  </si>
  <si>
    <t>WILLIAM STREET</t>
  </si>
  <si>
    <t>KOWHAI GROVE</t>
  </si>
  <si>
    <t>CHURCH STREET</t>
  </si>
  <si>
    <t>SEAVIEW AVENUE</t>
  </si>
  <si>
    <t>RUE BALGUERIE</t>
  </si>
  <si>
    <t>RUE CROIX</t>
  </si>
  <si>
    <t>RUE BRITTAN</t>
  </si>
  <si>
    <t>RUE POMPALLIER</t>
  </si>
  <si>
    <t>WOODILLS ROAD</t>
  </si>
  <si>
    <t>LE LIEVRE LANE</t>
  </si>
  <si>
    <t>RUE CACHALOT</t>
  </si>
  <si>
    <t>HEMPLEMAN DRIVE</t>
  </si>
  <si>
    <t>STANLEY PLACE</t>
  </si>
  <si>
    <t>KINGFISHER ROAD</t>
  </si>
  <si>
    <t>CLARE LANE 1 WEST HEMPLEMAN DRIVE</t>
  </si>
  <si>
    <t>BAYVIEW CRESCENT (LHS BRANCH)</t>
  </si>
  <si>
    <t>FRENCH FARM VALLEY ROAD</t>
  </si>
  <si>
    <t>MOORES ROAD</t>
  </si>
  <si>
    <t>DUVAUCHELLE STOCK ROUTE</t>
  </si>
  <si>
    <t>PETTIGREWS ROAD</t>
  </si>
  <si>
    <t>BARRYS BAY VALLEY ROAD</t>
  </si>
  <si>
    <t>RUE GREHAN</t>
  </si>
  <si>
    <t>BEACH ROAD</t>
  </si>
  <si>
    <t>WALNUT PLACE</t>
  </si>
  <si>
    <t>KINGSTONS HILL</t>
  </si>
  <si>
    <t>ROBINSONS BAY VALLEY ROAD</t>
  </si>
  <si>
    <t>RUE LAVAUD</t>
  </si>
  <si>
    <t>CHURCH ROAD</t>
  </si>
  <si>
    <t>COUNCIL HILL ROAD</t>
  </si>
  <si>
    <t>HARMANS TRACK</t>
  </si>
  <si>
    <t>PUAHA ROAD</t>
  </si>
  <si>
    <t>MORRISONS ROAD</t>
  </si>
  <si>
    <t>WESTERN VALLEY ROAD</t>
  </si>
  <si>
    <t>SEABRIDGE ROAD</t>
  </si>
  <si>
    <t>PARKINSONS ROAD</t>
  </si>
  <si>
    <t>OKANA ROAD</t>
  </si>
  <si>
    <t>KAITUNA VALLEY ROAD</t>
  </si>
  <si>
    <t>PORANUI BEACH ROAD</t>
  </si>
  <si>
    <t>BARCLAYS ROAD</t>
  </si>
  <si>
    <t>LAKE TERRACE ROAD</t>
  </si>
  <si>
    <t>MCQUEENS VALLEY ROAD</t>
  </si>
  <si>
    <t>MILLERS ROAD</t>
  </si>
  <si>
    <t>KINLOCH ROAD</t>
  </si>
  <si>
    <t>STREETERS ROAD</t>
  </si>
  <si>
    <t>HOLMES BAY VALLEY ROAD</t>
  </si>
  <si>
    <t>LITTLE RIVER CEMETERY ROAD</t>
  </si>
  <si>
    <t>PAGES ROAD</t>
  </si>
  <si>
    <t>CRESSY TERRACE</t>
  </si>
  <si>
    <t>PARK TERRACE</t>
  </si>
  <si>
    <t>CHARLOTTE JANE QUAY</t>
  </si>
  <si>
    <t>BRITTAN TERRACE</t>
  </si>
  <si>
    <t>CYRUS WILLIAMS QUAY</t>
  </si>
  <si>
    <t>GODLEY QUAY</t>
  </si>
  <si>
    <t>GEORGE SEYMOUR QUAY</t>
  </si>
  <si>
    <t>HARMANS ROAD</t>
  </si>
  <si>
    <t>WALKERS ROAD</t>
  </si>
  <si>
    <t>VOELAS ROAD TOP RAMP</t>
  </si>
  <si>
    <t>VOELAS ROAD MIDDLE RAMP</t>
  </si>
  <si>
    <t>VOELAS ROAD</t>
  </si>
  <si>
    <t>BRITTAN TERRACE RAMP</t>
  </si>
  <si>
    <t>WEBB LANE</t>
  </si>
  <si>
    <t>SIMEON QUAY RAMP</t>
  </si>
  <si>
    <t>SIMEON QUAY</t>
  </si>
  <si>
    <t>DUDLEY ROAD</t>
  </si>
  <si>
    <t>CUNNINGHAM TERRACE</t>
  </si>
  <si>
    <t>COLERIDGE TERRACE</t>
  </si>
  <si>
    <t>COLERIDGE TERRACE RAMP</t>
  </si>
  <si>
    <t>BRIDLE PATH</t>
  </si>
  <si>
    <t>TICEHURST ROAD RAMP</t>
  </si>
  <si>
    <t>TICEHURST ROAD</t>
  </si>
  <si>
    <t>TICEHURST TERRACE</t>
  </si>
  <si>
    <t>HAWKHURST ROAD</t>
  </si>
  <si>
    <t>HAWKHURST ROAD BOTTOM RAMP</t>
  </si>
  <si>
    <t>HAWKHURST ROAD UPPER RAMP</t>
  </si>
  <si>
    <t>SELWYN PARADE</t>
  </si>
  <si>
    <t>SELWYN LANE</t>
  </si>
  <si>
    <t>SELWYN ROAD</t>
  </si>
  <si>
    <t>SELWYN ROAD FORK</t>
  </si>
  <si>
    <t>SHACKLETON TERRACE</t>
  </si>
  <si>
    <t>JACKSONS ROAD RAMP</t>
  </si>
  <si>
    <t>ROSS PARADE</t>
  </si>
  <si>
    <t>ROSS TERRACE</t>
  </si>
  <si>
    <t>JACKSONS ROAD</t>
  </si>
  <si>
    <t>UPHAM TERRACE</t>
  </si>
  <si>
    <t>CORNWALL ROAD</t>
  </si>
  <si>
    <t>SOMES ROAD</t>
  </si>
  <si>
    <t>DAYS ROAD</t>
  </si>
  <si>
    <t>COLLEGE ROAD</t>
  </si>
  <si>
    <t>RESERVE TERRACE RAMP</t>
  </si>
  <si>
    <t>STEVENSONS STEEP</t>
  </si>
  <si>
    <t>DONALD STREET</t>
  </si>
  <si>
    <t>GILMOUR TERRACE</t>
  </si>
  <si>
    <t>RANDOLPH TERRACE</t>
  </si>
  <si>
    <t>FOSTER TERRACE RAMP</t>
  </si>
  <si>
    <t>FOSTER TERRACE</t>
  </si>
  <si>
    <t>ST DAVIDS STREET RAMP</t>
  </si>
  <si>
    <t>SUMNER ROAD  RAMP 1</t>
  </si>
  <si>
    <t>SUMNER ROAD RAMP 2</t>
  </si>
  <si>
    <t>RESERVE TERRACE</t>
  </si>
  <si>
    <t>BRENCHLEY ROAD</t>
  </si>
  <si>
    <t>ST DAVIDS STREET</t>
  </si>
  <si>
    <t>WINCHESTER STREET</t>
  </si>
  <si>
    <t>LONDON STREET</t>
  </si>
  <si>
    <t>OXFORD STREET</t>
  </si>
  <si>
    <t>CANTERBURY STREET</t>
  </si>
  <si>
    <t>CANTERBURY STREET UPPER RAMP</t>
  </si>
  <si>
    <t>CANTERBURY STREET LOWER RAMP</t>
  </si>
  <si>
    <t>RIPON STREET LOWER RAMP</t>
  </si>
  <si>
    <t>RIPON STREET UPPER RAMP</t>
  </si>
  <si>
    <t>RIPON STREET</t>
  </si>
  <si>
    <t>EXETER STREET UPPER RAMP</t>
  </si>
  <si>
    <t>EXETER STREET LOWER RAMP</t>
  </si>
  <si>
    <t>EXETER STREET</t>
  </si>
  <si>
    <t>DUBLIN STREET</t>
  </si>
  <si>
    <t>KEEBLES LANE</t>
  </si>
  <si>
    <t>BUXTONS ROAD</t>
  </si>
  <si>
    <t>BRUCE TERRACE</t>
  </si>
  <si>
    <t>WHARF ROAD (PIGEON BAY)</t>
  </si>
  <si>
    <t>DUVAUCHELLE SCHOOL LANE</t>
  </si>
  <si>
    <t>PUARI ROAD</t>
  </si>
  <si>
    <t>PUTIKI ROAD</t>
  </si>
  <si>
    <t>BANTRY LODGE ROAD</t>
  </si>
  <si>
    <t>DOUBLE BAY ROAD</t>
  </si>
  <si>
    <t>RESERVE ROAD</t>
  </si>
  <si>
    <t>SELWYN PARADE RAMP</t>
  </si>
  <si>
    <t>RAWHITI STREET LEFT BRANCH</t>
  </si>
  <si>
    <t>KAIKOMAKO PLACE</t>
  </si>
  <si>
    <t>THE TERRACE</t>
  </si>
  <si>
    <t>SMARTS ROAD</t>
  </si>
  <si>
    <t>TIP ROAD (GOLLANS BAY)</t>
  </si>
  <si>
    <t>FIELDS ROAD</t>
  </si>
  <si>
    <t>SLAUGHTERHOUSE ROAD</t>
  </si>
  <si>
    <t>ROBINSONS BAY WHARF ROAD</t>
  </si>
  <si>
    <t>NORTON CLOSE (PRIVATE)</t>
  </si>
  <si>
    <t>BIRDLINGS FLAT PIT ROAD</t>
  </si>
  <si>
    <t>BOAT CLUB ROAD</t>
  </si>
  <si>
    <t>BROCHERIE'S ROAD</t>
  </si>
  <si>
    <t>FORESHORE TRACK</t>
  </si>
  <si>
    <t>LITTLE RIVER INTAKE ROAD</t>
  </si>
  <si>
    <t>MERSEY STREET</t>
  </si>
  <si>
    <t>MILLHOUSE ROAD</t>
  </si>
  <si>
    <t>RIBBLE STREET</t>
  </si>
  <si>
    <t>WHARF ROAD (PORT LEVY)</t>
  </si>
  <si>
    <t>BACHELORS ROAD</t>
  </si>
  <si>
    <t>LEWTHWAITE ROAD</t>
  </si>
  <si>
    <t>PATTENS ROAD</t>
  </si>
  <si>
    <t>CLIFTON STREET</t>
  </si>
  <si>
    <t>WELLS BACK ROAD</t>
  </si>
  <si>
    <t>PA ROAD</t>
  </si>
  <si>
    <t>GRAYLEES ROAD</t>
  </si>
  <si>
    <t>AKAROA CEMETERY ROAD</t>
  </si>
  <si>
    <t>RUE NOYER</t>
  </si>
  <si>
    <t>WAITUTURI LANE</t>
  </si>
  <si>
    <t>CHARTERIS BAY ROAD</t>
  </si>
  <si>
    <t>CHOLMONDELEY LANE</t>
  </si>
  <si>
    <t>DORIS FAIGAN LANE</t>
  </si>
  <si>
    <t>BAY HEIGHTS</t>
  </si>
  <si>
    <t>MONARCH DRIVE</t>
  </si>
  <si>
    <t>KANUKA PLACE</t>
  </si>
  <si>
    <t>TOTARA DRIVE</t>
  </si>
  <si>
    <t>OTAMUHUA LANE</t>
  </si>
  <si>
    <t>DALLEYS LANE</t>
  </si>
  <si>
    <t>COATES ROAD</t>
  </si>
  <si>
    <t>HILLVIEW ROAD</t>
  </si>
  <si>
    <t>EDWARDS ROAD</t>
  </si>
  <si>
    <t>SEAVIEW TERRACE</t>
  </si>
  <si>
    <t>SEAVIEW LANE</t>
  </si>
  <si>
    <t>GREHAN VALLEY ROAD</t>
  </si>
  <si>
    <t>RUE RENARD</t>
  </si>
  <si>
    <t>CROSSLAND TERRACE</t>
  </si>
  <si>
    <t>KUKUPA PLACE</t>
  </si>
  <si>
    <t>CLEMATIS PL</t>
  </si>
  <si>
    <t>CRIDLAND PL</t>
  </si>
  <si>
    <t>JAMES HIGHT DRV</t>
  </si>
  <si>
    <t>DUNSFORD CLOSE</t>
  </si>
  <si>
    <t>MURIWAI DRIVE</t>
  </si>
  <si>
    <t>TAKUTAI PLACE</t>
  </si>
  <si>
    <t>RUSHDEN RISE</t>
  </si>
  <si>
    <t>EMILY HEIGHTS</t>
  </si>
  <si>
    <t>THE RIDGE</t>
  </si>
  <si>
    <t>DATE CRES</t>
  </si>
  <si>
    <t>SIENNA COURT</t>
  </si>
  <si>
    <t>COURTENAY ST</t>
  </si>
  <si>
    <t>TEVIOTDALE WAY</t>
  </si>
  <si>
    <t>LOGISTICS DRV</t>
  </si>
  <si>
    <t>KORU PL</t>
  </si>
  <si>
    <t>JET PL</t>
  </si>
  <si>
    <t>PARK HILL ROAD</t>
  </si>
  <si>
    <t>AGLAIA PL</t>
  </si>
  <si>
    <t>MARGARET EGGERS DRV</t>
  </si>
  <si>
    <t>WESTPARK DRV</t>
  </si>
  <si>
    <t>O'DEA PL</t>
  </si>
  <si>
    <t>RESERVE CL</t>
  </si>
  <si>
    <t>PATIKI PLACE</t>
  </si>
  <si>
    <t>BARKERSFIELD PL</t>
  </si>
  <si>
    <t>EXLEY JOHN PL</t>
  </si>
  <si>
    <t>COLDSTREAM CRT</t>
  </si>
  <si>
    <t>COUNTRY CLUB TCE</t>
  </si>
  <si>
    <t>MILLCREEK LANE</t>
  </si>
  <si>
    <t>FOSTER ST 1 TOWER JCT ACCESS</t>
  </si>
  <si>
    <t>DETROIT PL</t>
  </si>
  <si>
    <t>ROYSTONE WAY</t>
  </si>
  <si>
    <t>DEANS AVE 1</t>
  </si>
  <si>
    <t>MOORHOUSE AVE 1 WEST HAGLEY AVE</t>
  </si>
  <si>
    <t>KINGSBRIDGE  DR</t>
  </si>
  <si>
    <t>FLAXON PL</t>
  </si>
  <si>
    <t>NIGHTINGALE PL</t>
  </si>
  <si>
    <t>ZZ WKW/ALDERSHOT ST(#72) - WAINONI</t>
  </si>
  <si>
    <t>ZZ WKW/ARRAN CRE(#25) - GOW PL(#19</t>
  </si>
  <si>
    <t>CLARE LANE 2 EAST BEACH ROAD</t>
  </si>
  <si>
    <t>ZZ WKW/BOURNEMOUTH CRE(#26) - HAMPS</t>
  </si>
  <si>
    <t>ZZ WKW/BRANKSOME PL(#6) - BETULA PL</t>
  </si>
  <si>
    <t>ZZ WKW/BROADHAVEN AVE(#21) - ELMTRE</t>
  </si>
  <si>
    <t>ZZ WKW/CANNON HILL CRE(#41) - TE AW</t>
  </si>
  <si>
    <t>ZZ WKW/CASTLETOWN PL(#56) - PALMERS</t>
  </si>
  <si>
    <t>ZZ WKW/CHELSEA ST(#52) - JOLLIE ST(</t>
  </si>
  <si>
    <t>ZZ WKW/CORHAMPTON ST(#19) - VENTOR</t>
  </si>
  <si>
    <t>ZZ WKW/EFFINGHAM ST(#69) - LEAVER T</t>
  </si>
  <si>
    <t>ZZ WKW/EMLYN PL(#22) - PEMBROKE ST(</t>
  </si>
  <si>
    <t>ZZ WKW/EVELYN COUZINS AVE(#23)- FOR</t>
  </si>
  <si>
    <t>ZZ WKW/FOREST PARK DRV(#19) - QUEEN</t>
  </si>
  <si>
    <t>ZZ WKW/GAYHURST RD(#96) - HALBERG S</t>
  </si>
  <si>
    <t>ZZ WKW/GLEN PL(#12) - QUEENSPARK DR</t>
  </si>
  <si>
    <t>ZZ WKW/GLENBYRE PL(#15) - KEIGHLEYS</t>
  </si>
  <si>
    <t>ZZ WKW/GLENCONNOR PL(#11) - LOUGHTO</t>
  </si>
  <si>
    <t>ZZ WKW/HAMPSHIRE ST(#81) - WIMBORNE</t>
  </si>
  <si>
    <t>ZZ WKW/HAWKE ST(#43) - SEAVIEW RD(#</t>
  </si>
  <si>
    <t>ZZ WKW/KINSEY TCE(#25A) - TUAWERA T</t>
  </si>
  <si>
    <t>ZZ WKW/KUAKA CRE(#31) - MCGREGGORS</t>
  </si>
  <si>
    <t>ZZ WKW/LANDY ST(#24) - MCBRATNEYS R</t>
  </si>
  <si>
    <t>ZZ WKW/LOVELOCK ST(#16) - HALBERG S</t>
  </si>
  <si>
    <t>ZZ WKW/MARSHALND RD(#60) - MCCORKIN</t>
  </si>
  <si>
    <t>ZZ WKW/MEON ST(#20) - WARBLINGTON S</t>
  </si>
  <si>
    <t>ZZ WKW/MT PLEASANT RD(#20) - SEAMOU</t>
  </si>
  <si>
    <t>ZZ WKW/NAYLAND ST(#21) - MARRINER S</t>
  </si>
  <si>
    <t>ZZ WKW/PAGES RD(#78) - PRICE PL (#1</t>
  </si>
  <si>
    <t>ZZ WKW/PANORAMA RD(#32) - TUAWERA T</t>
  </si>
  <si>
    <t>ZZ WKW/QUEBEC PL(#15) - VANCOUVER S</t>
  </si>
  <si>
    <t>ZZ WKW/RAUPO ST(#47) - BROMLEY RD(#</t>
  </si>
  <si>
    <t>ZZ WKW/ST PAULS PL(#32) - BURWOOD R</t>
  </si>
  <si>
    <t>ZZ WKW/WAVERLEY ST - BUCHAN ST</t>
  </si>
  <si>
    <t>ZZ WKW/ALPERS PL(#11) - ROWLEY AVE(</t>
  </si>
  <si>
    <t>ZZ WKW/AMURI ST(#21) - GILBERTHORPE</t>
  </si>
  <si>
    <t>ZZ WKW/ARCON DRV(#40) - LARAMIE PL(</t>
  </si>
  <si>
    <t>ZZ WKW/ARIKI PL(#24) - BUCHANANS RD</t>
  </si>
  <si>
    <t>ZZ WKW/ASHFIELD PL((#18) - MAIDSTON</t>
  </si>
  <si>
    <t>ZZ WKW/AURORA ST(#20) - BUCHANANS R</t>
  </si>
  <si>
    <t>ZZ WKW/AURORA ST(#29) - TAUIWI CRE(</t>
  </si>
  <si>
    <t>ZZ WKW/AVRO CRE(#27) - DE HAVILLAND</t>
  </si>
  <si>
    <t>ZZ CYW / BALLANTYNE AVE - MAIN SOUTH RD(MCR)</t>
  </si>
  <si>
    <t>ZZ WKW/BLANKNEY ST(#30) - SPRINGS R</t>
  </si>
  <si>
    <t>ZZ WKW/BRIGADOON PL(PARK) - HIGHFIE</t>
  </si>
  <si>
    <t>ZZ WKW/BROADFELL AVE(#12) - CAMBERW</t>
  </si>
  <si>
    <t>ZZ WKW/BUCHANANS RD(#152) - MALABAR</t>
  </si>
  <si>
    <t>ZZ WKW/CAMELIA PL(#5) - MAIN SOUTH</t>
  </si>
  <si>
    <t>ZZ WKW/CARDIGAN BAY PL(#23) - WESTP</t>
  </si>
  <si>
    <t>ZZ WKW/CEDARS ST(#19A) - DOWNING ST</t>
  </si>
  <si>
    <t>ZZ WKW/CENTAURUS RD(#189) - KOROMIK</t>
  </si>
  <si>
    <t>ZZ WKW/CHARLES UPHAM AVE(#32) - WAR</t>
  </si>
  <si>
    <t>ZZ WKW/CLYDE RD(#350) - EARNSLAW CR</t>
  </si>
  <si>
    <t>ZZ WKW/COLMAN AVE(#54) - ENGLISH ST</t>
  </si>
  <si>
    <t>ZZ WKW/CORFE ST(#46) - TYNDALE PL(#</t>
  </si>
  <si>
    <t>ZZ WKW/DALGLISH PL(#9) - ROWLEY AVE</t>
  </si>
  <si>
    <t>ZZ WKW/DE HAVILLAND ST(#33) - SPRIN</t>
  </si>
  <si>
    <t>ZZ WKW/DENISE CRE(#97) - MAIN SOUTH</t>
  </si>
  <si>
    <t>ZZ WKW/DERRETT PL(#22) - PROSSERS R</t>
  </si>
  <si>
    <t>ZZ WKW/DICKSON ST(#1) - FLORIDA ST(</t>
  </si>
  <si>
    <t>ZZ WKW/DOBSON ST(#4) - MILTON ST(#8</t>
  </si>
  <si>
    <t>ZZ WKW/ENSIGN ST(#44) - HALSWELL RD</t>
  </si>
  <si>
    <t>ZZ WKW/FAIR PL(#8) - ROWLEY AVE(#66</t>
  </si>
  <si>
    <t>ZZ WKW/FAIRMONT PL(#24) - WITHAM ST</t>
  </si>
  <si>
    <t>ZZ WKW/FIFIELD TCE(#273) - OMBERSLE</t>
  </si>
  <si>
    <t>ZZ WKW/FLORIDA ST(#28) - GARVINS RD</t>
  </si>
  <si>
    <t>ZZ WKW/GAINSBOROUGH ST(#17A) - MARY</t>
  </si>
  <si>
    <t>ZZ WKW/GILBERTHORPES RD(#108) - TAU</t>
  </si>
  <si>
    <t>ZZ WKW/GLEIG PL(#10) - LYTTLETON ST</t>
  </si>
  <si>
    <t>ZZ WKW/HACKTHORNE RD(#149A) - KIDSO</t>
  </si>
  <si>
    <t>ZZ WKW/HALSWELL RD(#127) - STANTON</t>
  </si>
  <si>
    <t>ZZ WKW/HALSWELL RD(#169) - STANTON</t>
  </si>
  <si>
    <t>ZZ WKW/HANSONS LN(#21) - TIORA PL(#</t>
  </si>
  <si>
    <t>ZZ WKW/HASLAM CRE(#29) - SALMOND ST</t>
  </si>
  <si>
    <t>ZZ WKW/HEI HEI RD(#11A) - TINOKORE</t>
  </si>
  <si>
    <t>ZZ WKW/HEI HEI RD(#73) - MANURERE S</t>
  </si>
  <si>
    <t>ZZ WKW/HENDERSONS RD(#250) - LEICES</t>
  </si>
  <si>
    <t>ZZ WKW/HILLARY CRE(#27) - ROCHE AVE</t>
  </si>
  <si>
    <t>ZZ WKW/KINNAIRD PL(#9) - WARREN CRE</t>
  </si>
  <si>
    <t>ZZ WKW/MAIDSTONE RD(#182) - ROSEDAL</t>
  </si>
  <si>
    <t>ZZ CYW / MCBEATH AVE - PABLO PL(MCR NOR WEST ARC)</t>
  </si>
  <si>
    <t>ZZ WKW/MCCARTHY ST(#9) - O'LEARY ST</t>
  </si>
  <si>
    <t>ZZ WKW/MORTLAKE ST(#31A) - WILSON S</t>
  </si>
  <si>
    <t>ZZ WKW/MYERS PL(#8) - ROWLEY AVE(#2</t>
  </si>
  <si>
    <t>ZZ WKW/NGATA PL(#17) - TAURIMA ST(#</t>
  </si>
  <si>
    <t>ZZ WKW/PARR PL(#17) - SAYERS CRE(#1</t>
  </si>
  <si>
    <t>ZZ WKW/SABYS RD(#21A) - MURI PL(#65</t>
  </si>
  <si>
    <t>ZZ WKW/SISKA PL(#25) - WAIMAIRI RD(</t>
  </si>
  <si>
    <t>ZZ WKW/TOORAK AVE(#36) - YALDHURST</t>
  </si>
  <si>
    <t>ZZ WKW/WAIMAIRI RD(#138) - NEWBRIDG</t>
  </si>
  <si>
    <t>ZZ WKW/WYCOLA VE(#21) - AMURI ST(#4</t>
  </si>
  <si>
    <t>COLE PORTER AVE</t>
  </si>
  <si>
    <t>ZZ WKW/MT PLEASANT RD(#182) - MURIT</t>
  </si>
  <si>
    <t>ZZ WKW/SOLEARES AVE(#27) - SOLEARES</t>
  </si>
  <si>
    <t>ZZ WKW/KIDSON TCE(#18) - DYERS PASS</t>
  </si>
  <si>
    <t>ZZ WKW/RICCARTON RD(#372) - WAR MEM</t>
  </si>
  <si>
    <t>ZZ WKW/WOODSIDE COM - ROSTHWAITE PL</t>
  </si>
  <si>
    <t>ZZ WKW/WOODSIDE COM - PETWORTH PL</t>
  </si>
  <si>
    <t>KIVERS LANE</t>
  </si>
  <si>
    <t>PLYMOUTH LANE</t>
  </si>
  <si>
    <t>STRAND LANE</t>
  </si>
  <si>
    <t>ZZ WKW/ABBOTTS PL(#7) - YALDHURST R</t>
  </si>
  <si>
    <t>ZZ WKW/ALDERSLEY ST(#28) - NORTH PD</t>
  </si>
  <si>
    <t>ZZ WKW/AMBLESIDE DRV(#34) - GLENCOE</t>
  </si>
  <si>
    <t>ZZ WKW/AORANGI RD(#140) - HOLLYFORD</t>
  </si>
  <si>
    <t>ZZ WKW/APPLEBY CRE(#55) - KENDAL AV</t>
  </si>
  <si>
    <t>ZZ WKW/APSLEY DRV(#47) - BROCKHALL</t>
  </si>
  <si>
    <t>ZZ WKW/APSLEY DRV(#64) - WILTSHIRE</t>
  </si>
  <si>
    <t>ZZ WKW/APSLEY DRV(#86) - HUNTINGDON</t>
  </si>
  <si>
    <t>ZZ WKW/ARLINGTON ST(#19) - MEMORIA</t>
  </si>
  <si>
    <t>ZZ WKW/ARLINGTON ST(#37) - MEMORIA</t>
  </si>
  <si>
    <t>ZZ WKW/ARMITAGE ST(#16) - GREERS RD</t>
  </si>
  <si>
    <t>ZZ WKW/ATTLEE CRE(#14) - MORLEY ST(</t>
  </si>
  <si>
    <t>ZZ WKW/ATTLEE CRE(#32) - CLYDE RD(#</t>
  </si>
  <si>
    <t>ZZ WKW/BAINTON ST(#58) - REYNOLDS A</t>
  </si>
  <si>
    <t>ZZ WKW/BATEMAN AVE(#20) - BROOKSIDE</t>
  </si>
  <si>
    <t>ZZ WKW/BEESTON PL(#20) - LOWRY AVE(</t>
  </si>
  <si>
    <t>ZZ WKW/BELLBROOK CRE(#32) - QUINNS</t>
  </si>
  <si>
    <t>ZZ WKW/BETHEL CRE(#36) - MIDHURST S</t>
  </si>
  <si>
    <t>ZZ WKW/BONITA PL(#11) - MELVILLE ST</t>
  </si>
  <si>
    <t>ZZ WKW/BOURNE CRE(#27) - RICHARDS A</t>
  </si>
  <si>
    <t>ZZ WKW/BREENS RD(#32) - WILTON CRE(</t>
  </si>
  <si>
    <t>MARINERS COVE</t>
  </si>
  <si>
    <t>LITTLE OAKS DRIVE</t>
  </si>
  <si>
    <t>KURA LANE 1 SOUTH WHERO AVE</t>
  </si>
  <si>
    <t>KURA LANE 2 NORTH WHERO AVE</t>
  </si>
  <si>
    <t>MARSHLAND RD 3 WEST/BRIGGS TO QEII</t>
  </si>
  <si>
    <t>LINDEN GROVE AVE</t>
  </si>
  <si>
    <t>PAVILION CRES</t>
  </si>
  <si>
    <t>THE OVAL</t>
  </si>
  <si>
    <t>THE WICKETS</t>
  </si>
  <si>
    <t>JOHN CAMPBELL CRES</t>
  </si>
  <si>
    <t>BENJAMIN MOUNTFORT CL</t>
  </si>
  <si>
    <t>FW DELAMAIN DR</t>
  </si>
  <si>
    <t>VESPER LANE</t>
  </si>
  <si>
    <t>FERDINAND TERRACE</t>
  </si>
  <si>
    <t>COGNAC DR</t>
  </si>
  <si>
    <t>JACQUES WAY</t>
  </si>
  <si>
    <t>ROULLET LANE</t>
  </si>
  <si>
    <t>CELLARS WAY</t>
  </si>
  <si>
    <t>PARKRIDGE PLACE</t>
  </si>
  <si>
    <t>JARNAC BOULEVARD</t>
  </si>
  <si>
    <t>TORREY PINES</t>
  </si>
  <si>
    <t>THE BELFRY</t>
  </si>
  <si>
    <t>STELLA CL</t>
  </si>
  <si>
    <t>MERRILEES PL 1</t>
  </si>
  <si>
    <t>MERRILEES PL 2</t>
  </si>
  <si>
    <t>KINGSBRIDGE  WEST</t>
  </si>
  <si>
    <t>BIRCHGROVE GARDENS</t>
  </si>
  <si>
    <t>MOKIHI GARDENS</t>
  </si>
  <si>
    <t>THE LAGOON</t>
  </si>
  <si>
    <t>SEAWARD VIEW</t>
  </si>
  <si>
    <t>PHILIPPE AVE</t>
  </si>
  <si>
    <t>LEONARDO LANE</t>
  </si>
  <si>
    <t>BERNICE CRES</t>
  </si>
  <si>
    <t>ALBERT SHEPPARD CL</t>
  </si>
  <si>
    <t>OLD BARROW HEIGHTS</t>
  </si>
  <si>
    <t>AIDANFIELD DR 3</t>
  </si>
  <si>
    <t>DONOVAN PL</t>
  </si>
  <si>
    <t>MCMAHON DR 3</t>
  </si>
  <si>
    <t>SOMERVILLE CRES</t>
  </si>
  <si>
    <t>ELIZA PL</t>
  </si>
  <si>
    <t>CHAMPAGNE AVE</t>
  </si>
  <si>
    <t>MILLESIMES WAY</t>
  </si>
  <si>
    <t>FAMILLE CL</t>
  </si>
  <si>
    <t>FAMILLE CL 1</t>
  </si>
  <si>
    <t>HAZELDEAN RD NORTH LINCOLN RD TO GR</t>
  </si>
  <si>
    <t>HAZELDEAN RD SOUTH LINCOLN RD TO GR</t>
  </si>
  <si>
    <t>NORTHWATER DRIVE</t>
  </si>
  <si>
    <t>ROSEBANK CL</t>
  </si>
  <si>
    <t>MARBLE COURT</t>
  </si>
  <si>
    <t>LARNE PL</t>
  </si>
  <si>
    <t>BLACK POINT ROAD</t>
  </si>
  <si>
    <t>BLENHEIM RD 2/EXIT TO MANDEVILLE ST</t>
  </si>
  <si>
    <t>FERRY RD 7 SOUTH</t>
  </si>
  <si>
    <t>BLENHEIM RD 5 EXIT TO TOWER JN</t>
  </si>
  <si>
    <t>BLENHEIM RD EXIT TO DEANS AVE</t>
  </si>
  <si>
    <t>MANDEVILLE ST EXIT TO BLENHEIM RD N</t>
  </si>
  <si>
    <t>ROCK HILL DRIVE</t>
  </si>
  <si>
    <t>HOLBROOK WAY 1 WEST</t>
  </si>
  <si>
    <t>STRATHCARRON PL</t>
  </si>
  <si>
    <t>KILBRANNAN CL</t>
  </si>
  <si>
    <t>RANUI CRESCENT LOWER RAMP ACCESS #</t>
  </si>
  <si>
    <t>CHARENTE WAY</t>
  </si>
  <si>
    <t>PAGES RD/SEAVIEW RD/NBR/ RNBT</t>
  </si>
  <si>
    <t>RIVERS EDGE</t>
  </si>
  <si>
    <t>ZZ CYW / TUCKERS RD-NORTHCOTE RD</t>
  </si>
  <si>
    <t>ZZ CYW / RICCARTON RD-BROCKWORTH PL/W</t>
  </si>
  <si>
    <t>ZZ CYW / BLENHEIM RD-LESTER LN</t>
  </si>
  <si>
    <t>MARIPOSA CRESCENT</t>
  </si>
  <si>
    <t>CONSTANCE PL</t>
  </si>
  <si>
    <t>ROSARIO PL</t>
  </si>
  <si>
    <t>TE PUNA ORA PL</t>
  </si>
  <si>
    <t>VENERABLE TCE</t>
  </si>
  <si>
    <t>ST FLORIAN PL</t>
  </si>
  <si>
    <t>KOTARE LANE</t>
  </si>
  <si>
    <t>LUSHINGTONS BAY RD</t>
  </si>
  <si>
    <t>VILI PL</t>
  </si>
  <si>
    <t>GALILEE LN</t>
  </si>
  <si>
    <t>CAMEO GROVE</t>
  </si>
  <si>
    <t>ARAUCANA WAY</t>
  </si>
  <si>
    <t>SERAMA PL</t>
  </si>
  <si>
    <t>PARKLEA AVE</t>
  </si>
  <si>
    <t>HYDE  PL</t>
  </si>
  <si>
    <t>RANNOCH DR</t>
  </si>
  <si>
    <t>GLEN KERRAN CL</t>
  </si>
  <si>
    <t>CARRADALE AVE</t>
  </si>
  <si>
    <t>DUNAVERTY PL</t>
  </si>
  <si>
    <t>TUNNEL RD</t>
  </si>
  <si>
    <t>ZZ CYW / LOCKSLEY AVE</t>
  </si>
  <si>
    <t>ZZ CYW / BISHOPDALE COURT</t>
  </si>
  <si>
    <t>ZZ CYW / REDWOOD PARK(NORTH-SOUTH)</t>
  </si>
  <si>
    <t>ZZ CYW / REDWOOD PARK (EAST-WEST)</t>
  </si>
  <si>
    <t>ZZ CYW / STURROCKS RD-BARNES RD</t>
  </si>
  <si>
    <t>TAGGART PL</t>
  </si>
  <si>
    <t>OLD RED BARN RD</t>
  </si>
  <si>
    <t>HANDLEY CRES</t>
  </si>
  <si>
    <t>HARSTON PL</t>
  </si>
  <si>
    <t>BENNINGTON WAY</t>
  </si>
  <si>
    <t>NAPIER DR</t>
  </si>
  <si>
    <t>TAPPER ST</t>
  </si>
  <si>
    <t>ZZ CYW / LITTLE HAGLEY/CARLTON MILL</t>
  </si>
  <si>
    <t>ARMAGH ST- BOTANIC GARDEN ACCCESS</t>
  </si>
  <si>
    <t>ZZ WKW/CORFE ST/PARKSTONE AVE</t>
  </si>
  <si>
    <t>ZZ WKW/BAND ROTUNDA</t>
  </si>
  <si>
    <t>ZZ WKW/INFO CENTRE-WEST GARDEN</t>
  </si>
  <si>
    <t>ZZ WKW/FB/ SNELL PL - AVONSIDE DR</t>
  </si>
  <si>
    <t>ZZ WKW/CHESTER ST - VICTORIA SQ</t>
  </si>
  <si>
    <t>EDIE ST</t>
  </si>
  <si>
    <t>BUCKHURST AVE</t>
  </si>
  <si>
    <t>DALWOOD DR</t>
  </si>
  <si>
    <t>DOUGLAS ST</t>
  </si>
  <si>
    <t>ZZ CYW / BELLVUE AVE- RAILWAY CYW</t>
  </si>
  <si>
    <t>ZZ WKW/MARSHLAND RD (#13/15) - SABINA ST (#18/20)</t>
  </si>
  <si>
    <t>ZZ WKW/MERTON PL(#10/11) -  JENNIFER ST (#66)</t>
  </si>
  <si>
    <t>ZZ WKW/COTSWOLD AVE(#33/35)  - CHEDWORTH AVE(#18/20)</t>
  </si>
  <si>
    <t>ZZ WKW/BROOKSIDE TCE (#71) - HOLLYFORD AVE (#38)</t>
  </si>
  <si>
    <t>BOAT COMPOUND CAR PARK</t>
  </si>
  <si>
    <t>SUTTON QUAY</t>
  </si>
  <si>
    <t>ZZ WKW/RUBENS PL - CYCLE LN/FLAY PARK</t>
  </si>
  <si>
    <t>DANIELS RD SHOPS/ SERVICE LN</t>
  </si>
  <si>
    <t>LIGHTHOUSE LANE</t>
  </si>
  <si>
    <t>FYFE RD</t>
  </si>
  <si>
    <t>LODESTAR AVE</t>
  </si>
  <si>
    <t>CORSAIR DR 2 NORTH</t>
  </si>
  <si>
    <t>CORSAIR DR 3 SOUTH</t>
  </si>
  <si>
    <t>PARSON RD</t>
  </si>
  <si>
    <t>WARDELL ST</t>
  </si>
  <si>
    <t>ZZ WKW/BISHOPDALE MALL SOUTH-NORTH CAR PARK</t>
  </si>
  <si>
    <t>ZZ WKW/BISHOPDALE MALL/FARRINGTON ST-YMCA-S CAR PARK</t>
  </si>
  <si>
    <t>ZZ AMENITY - BISHOPDALE MALL MAIN ACCESS</t>
  </si>
  <si>
    <t>ERIC ADAM WAY</t>
  </si>
  <si>
    <t>GRAYCLIFFE ST</t>
  </si>
  <si>
    <t>MCDERMOTT PL</t>
  </si>
  <si>
    <t>ZZ WKW/FLIMWELL LANE(STEPS)</t>
  </si>
  <si>
    <t>OLD PORT LEVY ROAD</t>
  </si>
  <si>
    <t>PROVINCIAL RD</t>
  </si>
  <si>
    <t>FINDLAY AVE</t>
  </si>
  <si>
    <t>SHOTFIRER LN</t>
  </si>
  <si>
    <t>QUARTERS PL</t>
  </si>
  <si>
    <t>GALLAGHAN CL</t>
  </si>
  <si>
    <t>GALILEE LN ACCESS TO #5-11</t>
  </si>
  <si>
    <t>ZZ CYW / KAHU ROAD-STRAVEN RD</t>
  </si>
  <si>
    <t>LAKEBRIDGE PL</t>
  </si>
  <si>
    <t>GREENBANK PL</t>
  </si>
  <si>
    <t>ZZ AMENITY - BISHOPDALE MALL MAIN CAR PARK</t>
  </si>
  <si>
    <t>ZZ WKW/BARLOW ST-COLDSTREAM CRT</t>
  </si>
  <si>
    <t>KAURI ST SERVICE LN</t>
  </si>
  <si>
    <t>PORTER ST</t>
  </si>
  <si>
    <t>RAWNSLEY TCE</t>
  </si>
  <si>
    <t>CAULFIELD AVE</t>
  </si>
  <si>
    <t>GOSLING CRES</t>
  </si>
  <si>
    <t>BELGRAVE CL</t>
  </si>
  <si>
    <t>HEDGE CL</t>
  </si>
  <si>
    <t>WAITIKIRI SQ</t>
  </si>
  <si>
    <t>EUAN SARGINSON PLACE</t>
  </si>
  <si>
    <t>RIMU ST SERVICE LN</t>
  </si>
  <si>
    <t>RICCARTON RD SHOPS EAST STRAVEN RD/SERVICE LN</t>
  </si>
  <si>
    <t>THE ZIG ZAG</t>
  </si>
  <si>
    <t>WEBSTER RD</t>
  </si>
  <si>
    <t>KEENE ST</t>
  </si>
  <si>
    <t>KITTYHAWK AVE</t>
  </si>
  <si>
    <t>RICHMOND AVE</t>
  </si>
  <si>
    <t>GREENWICH ST</t>
  </si>
  <si>
    <t>OAKDENE PL</t>
  </si>
  <si>
    <t>FLAGSTAFF PL</t>
  </si>
  <si>
    <t>MONSANTO ST</t>
  </si>
  <si>
    <t>JEFFERSON CL</t>
  </si>
  <si>
    <t>KRUGER RD</t>
  </si>
  <si>
    <t>EUPHRASIE DR</t>
  </si>
  <si>
    <t>MALACHY GROVE</t>
  </si>
  <si>
    <t>KIERAN GROVE</t>
  </si>
  <si>
    <t>JOSEPHINE CRES</t>
  </si>
  <si>
    <t>CANICE MEWS</t>
  </si>
  <si>
    <t>BENEDICT ST</t>
  </si>
  <si>
    <t>PHELAN PL</t>
  </si>
  <si>
    <t>FINTAN MEWS</t>
  </si>
  <si>
    <t>HAMILL RD</t>
  </si>
  <si>
    <t>STARK DR</t>
  </si>
  <si>
    <t>THE RUNWAY  1 NORTH</t>
  </si>
  <si>
    <t>THE RUNWAY 2  SOUTH</t>
  </si>
  <si>
    <t>RICH TCE</t>
  </si>
  <si>
    <t>COULL ST</t>
  </si>
  <si>
    <t>AUSTER AVE</t>
  </si>
  <si>
    <t>CURTIS ST</t>
  </si>
  <si>
    <t>MACLAREN RD</t>
  </si>
  <si>
    <t>MCKENDRY RD</t>
  </si>
  <si>
    <t>ORR ST</t>
  </si>
  <si>
    <t>VALE TCE</t>
  </si>
  <si>
    <t>DEAL ST</t>
  </si>
  <si>
    <t>WATERSTOCK WAY</t>
  </si>
  <si>
    <t>KEITH ST</t>
  </si>
  <si>
    <t>DAVAAR CRES</t>
  </si>
  <si>
    <t>SPRINGS RD/HALSWELL JUNCTION RD/ RNBT</t>
  </si>
  <si>
    <t>WILMERS RD EXTENSION</t>
  </si>
  <si>
    <t>CARRS RD SOUTH CSM</t>
  </si>
  <si>
    <t>WHARF ROAD 1 (PIGEON BAY)</t>
  </si>
  <si>
    <t>WINFIELD DR</t>
  </si>
  <si>
    <t>AUGUSTINE DR</t>
  </si>
  <si>
    <t>TEMPLETONS WAY</t>
  </si>
  <si>
    <t>VAILA PL</t>
  </si>
  <si>
    <t>ZZ WKW/CHORLTON RD- LUKES RD</t>
  </si>
  <si>
    <t>ADER CL</t>
  </si>
  <si>
    <t>BARGROVE CL</t>
  </si>
  <si>
    <t>WHITNALL ST</t>
  </si>
  <si>
    <t>JOHN ANNAN ST</t>
  </si>
  <si>
    <t>DEACON ST</t>
  </si>
  <si>
    <t>ASHBOULT ST</t>
  </si>
  <si>
    <t>GREENAWAY ST</t>
  </si>
  <si>
    <t>LESLEY KEAST PL</t>
  </si>
  <si>
    <t>FRANCIS MILL GROVE</t>
  </si>
  <si>
    <t>DOVE GROVE</t>
  </si>
  <si>
    <t>ZZ WKW/MULGANS TRACK</t>
  </si>
  <si>
    <t>ABERDARE ST</t>
  </si>
  <si>
    <t>ELBA CRES</t>
  </si>
  <si>
    <t>VALIANT ST</t>
  </si>
  <si>
    <t>OLSEN WAY</t>
  </si>
  <si>
    <t>TOSLAND ST</t>
  </si>
  <si>
    <t>HUBBARD ST</t>
  </si>
  <si>
    <t>WILKES RD</t>
  </si>
  <si>
    <t>MACKINDER DR</t>
  </si>
  <si>
    <t>AVENGER CRES</t>
  </si>
  <si>
    <t>MORSE RD</t>
  </si>
  <si>
    <t>TE RITO STREET</t>
  </si>
  <si>
    <t>TE KORARI ST</t>
  </si>
  <si>
    <t>KOROWAI ST</t>
  </si>
  <si>
    <t>TE AIKA ST</t>
  </si>
  <si>
    <t>TE KEREME ST</t>
  </si>
  <si>
    <t>TE AUE ST</t>
  </si>
  <si>
    <t>RARANGA ST</t>
  </si>
  <si>
    <t>WHITAU PL</t>
  </si>
  <si>
    <t>DUNBARS RD ACCESS #151 TO # 139</t>
  </si>
  <si>
    <t>ZZ WKW/FIFIELD TCE(#181)- RIVERLAW TCE (#196)</t>
  </si>
  <si>
    <t>TAIORE CRES</t>
  </si>
  <si>
    <t>RUAPANI ST</t>
  </si>
  <si>
    <t>TE WHENU CRES</t>
  </si>
  <si>
    <t>FOULA PL</t>
  </si>
  <si>
    <t>KAWHARU ST</t>
  </si>
  <si>
    <t>URIHIA ST</t>
  </si>
  <si>
    <t>HINEAARI ST</t>
  </si>
  <si>
    <t>PUARI ROAD WEST BRANCH</t>
  </si>
  <si>
    <t>TONGARIRO ST</t>
  </si>
  <si>
    <t>MEYER CRES</t>
  </si>
  <si>
    <t>PIPER ST</t>
  </si>
  <si>
    <t>NOODLUM WAY</t>
  </si>
  <si>
    <t>ISLINGTON AVE</t>
  </si>
  <si>
    <t>PLATINUM DR</t>
  </si>
  <si>
    <t>VAHSEL BAY PL</t>
  </si>
  <si>
    <t>AMELIA PL</t>
  </si>
  <si>
    <t>COLT PL</t>
  </si>
  <si>
    <t>NACELLE RD</t>
  </si>
  <si>
    <t>ST ADELA PL</t>
  </si>
  <si>
    <t>GARTRELL RD</t>
  </si>
  <si>
    <t>METEHAU ST</t>
  </si>
  <si>
    <t>DAVID PALMER ST</t>
  </si>
  <si>
    <t>SKYHAWK RD 1 WEST</t>
  </si>
  <si>
    <t>SKYHAWK RD 2 EAST</t>
  </si>
  <si>
    <t>CONTRAIL ST</t>
  </si>
  <si>
    <t>LIMBRICK CRES</t>
  </si>
  <si>
    <t>DOW SQ</t>
  </si>
  <si>
    <t>ISHWAR GANDA BLVD</t>
  </si>
  <si>
    <t>DAVID BUIST CRES</t>
  </si>
  <si>
    <t>BRADWELL CRES</t>
  </si>
  <si>
    <t>HILLBOURNE ST</t>
  </si>
  <si>
    <t>WILLIAM LEWIS DR</t>
  </si>
  <si>
    <t>COMMERCE CRES</t>
  </si>
  <si>
    <t>HALSWELL JCT RD 5 SOUTH POUND RD</t>
  </si>
  <si>
    <t>INNOVATION RD</t>
  </si>
  <si>
    <t>INDUSTRY AVE SOUTH</t>
  </si>
  <si>
    <t>BOFORS CL</t>
  </si>
  <si>
    <t>ROSTREVOR PL</t>
  </si>
  <si>
    <t>BAMBER CRES</t>
  </si>
  <si>
    <t>DENALI ST</t>
  </si>
  <si>
    <t>EDWIN EBBETT PL</t>
  </si>
  <si>
    <t>SIR ANGUS TAIT DR</t>
  </si>
  <si>
    <t>SOLEARES AVE ACCESSWAY</t>
  </si>
  <si>
    <t>ZZ WKW/CAVE TCE/MONCKS SPUR RD</t>
  </si>
  <si>
    <t>GLENTURRET DR</t>
  </si>
  <si>
    <t>GRAYSHOTT AVE</t>
  </si>
  <si>
    <t>PACKARD CRES</t>
  </si>
  <si>
    <t>DOBBS ST</t>
  </si>
  <si>
    <t>ROBALAN CL</t>
  </si>
  <si>
    <t>STRONE CL</t>
  </si>
  <si>
    <t>FOUR PEAKS DR</t>
  </si>
  <si>
    <t>BENDROSE CRES</t>
  </si>
  <si>
    <t>ASHERIDGE PL</t>
  </si>
  <si>
    <t>DEERWOOD LN</t>
  </si>
  <si>
    <t>BRONCO DR</t>
  </si>
  <si>
    <t>WARHORSE GATE</t>
  </si>
  <si>
    <t>TE RAU A KAKA</t>
  </si>
  <si>
    <t>LITTLE GEM RD</t>
  </si>
  <si>
    <t>PISTACIA PL</t>
  </si>
  <si>
    <t>THE RUNWAY 3</t>
  </si>
  <si>
    <t>LOCKWOOD ST</t>
  </si>
  <si>
    <t>KILLARNEY AVE</t>
  </si>
  <si>
    <t>BOUMA ST</t>
  </si>
  <si>
    <t>ZZ CYW / HEATHCOTE RIVER</t>
  </si>
  <si>
    <t>SQUADRON RD</t>
  </si>
  <si>
    <t>GRASSMERE ST-RUTLAND ST SHARED PATH</t>
  </si>
  <si>
    <t>BROADSTAIRS AVE</t>
  </si>
  <si>
    <t>FARRELLY PL</t>
  </si>
  <si>
    <t>HAWKSHEAD WAY</t>
  </si>
  <si>
    <t>MILLBECK PL</t>
  </si>
  <si>
    <t>CALDBERG CL</t>
  </si>
  <si>
    <t>LIMBRICK CL</t>
  </si>
  <si>
    <t>FRANK COXON RD</t>
  </si>
  <si>
    <t>SEVEN MILE DR</t>
  </si>
  <si>
    <t>AVIATION DR</t>
  </si>
  <si>
    <t>TIKAO BAY ROAD LH BRANCH</t>
  </si>
  <si>
    <t>KOHUNGA CRES</t>
  </si>
  <si>
    <t>MAKAWE ROA ST</t>
  </si>
  <si>
    <t>TE WHARIKI ST</t>
  </si>
  <si>
    <t>POLISH SETTLERS PL</t>
  </si>
  <si>
    <t>DUNLOPS RD</t>
  </si>
  <si>
    <t>WERUWERU ST</t>
  </si>
  <si>
    <t>MUSGROVE CL</t>
  </si>
  <si>
    <t>ECHELON DR</t>
  </si>
  <si>
    <t>LIBERTY ST</t>
  </si>
  <si>
    <t>DOPPLER PL</t>
  </si>
  <si>
    <t>SHARMAN PL</t>
  </si>
  <si>
    <t>ESTABLISHMENT DR</t>
  </si>
  <si>
    <t>QUADRANT DR</t>
  </si>
  <si>
    <t>DORIC WAY</t>
  </si>
  <si>
    <t>PRESTONS PARK DR</t>
  </si>
  <si>
    <t>KATRINE DR</t>
  </si>
  <si>
    <t>ALEXANDRINA ST</t>
  </si>
  <si>
    <t>BRYDONE RD</t>
  </si>
  <si>
    <t>GALLAGHER DR</t>
  </si>
  <si>
    <t>MENIN GATE CRES</t>
  </si>
  <si>
    <t>MACKAY ST</t>
  </si>
  <si>
    <t>MCCRORIE RD</t>
  </si>
  <si>
    <t>GEORGE WEST SQ</t>
  </si>
  <si>
    <t>BRIAN KEOGH LN</t>
  </si>
  <si>
    <t>GEORGE WEST SQ 1 OFF GEORGE WEST SQ</t>
  </si>
  <si>
    <t>LUKES ROAD BRANCH</t>
  </si>
  <si>
    <t>POHE ST</t>
  </si>
  <si>
    <t>MCCORMACKS BAY RD CAR PARK</t>
  </si>
  <si>
    <t>REDBROOK RD</t>
  </si>
  <si>
    <t>O'ROURKE PL</t>
  </si>
  <si>
    <t>PICADILLY AVE</t>
  </si>
  <si>
    <t>MAGDALA PL2 ACCESS RD</t>
  </si>
  <si>
    <t>ZZ WKW/COLWYN ST-WAIRAKEI RD</t>
  </si>
  <si>
    <t>ROBERT DUNCAN RD</t>
  </si>
  <si>
    <t>WILLIAM NICHOLLS DR</t>
  </si>
  <si>
    <t>MCLENDON GREEN</t>
  </si>
  <si>
    <t>BOOTH WAY</t>
  </si>
  <si>
    <t>RUE L'AUBE HILL</t>
  </si>
  <si>
    <t>KOKODA ST</t>
  </si>
  <si>
    <t>KOAREARE AVE</t>
  </si>
  <si>
    <t>HURUTINI WAY</t>
  </si>
  <si>
    <t>ZZ CYW / SPRINGS RD-HAYTON RD (MCR LITTLE RIVER)</t>
  </si>
  <si>
    <t>ZZ CYW / BARRINGTON ST-LINCOLN RD</t>
  </si>
  <si>
    <t>ZZ CYW / LINCOLN RD-WRIGHTS RD</t>
  </si>
  <si>
    <t>WILSONS ROAD LYTTELTON</t>
  </si>
  <si>
    <t>KINGSBRIDGE  WEST 1 OFF VIVIAN ST</t>
  </si>
  <si>
    <t>GEORGINA ST</t>
  </si>
  <si>
    <t>ELLESMERE ST</t>
  </si>
  <si>
    <t>EMMA ST</t>
  </si>
  <si>
    <t>LAMBIES ST</t>
  </si>
  <si>
    <t>LADY ISAAC WAY</t>
  </si>
  <si>
    <t>DONNE ST</t>
  </si>
  <si>
    <t>MERINO ST</t>
  </si>
  <si>
    <t>GEORGE BELLEW RD</t>
  </si>
  <si>
    <t>ZZ WKW/SEVENOAKS DR(#48) - SANDRINGHAM PL(#20)</t>
  </si>
  <si>
    <t>STROMA AVE</t>
  </si>
  <si>
    <t>DEREK ANDERSON PL</t>
  </si>
  <si>
    <t>COLIN LALOLI PL</t>
  </si>
  <si>
    <t>WILLIAM DAWSON CRES</t>
  </si>
  <si>
    <t>TIPPET CRES</t>
  </si>
  <si>
    <t>WOODCOCK RD 1 STH WILLIAM DAWSON CRES</t>
  </si>
  <si>
    <t>WOODCOCK RD 2 NTH WILLIAM DAWSON CRES</t>
  </si>
  <si>
    <t>AZARA WAY</t>
  </si>
  <si>
    <t>LUXEMBOURG CRES</t>
  </si>
  <si>
    <t>AVIEMORE DR</t>
  </si>
  <si>
    <t>ROYS ST</t>
  </si>
  <si>
    <t>LAKES WAY</t>
  </si>
  <si>
    <t>LAKESIDE PL</t>
  </si>
  <si>
    <t>OUTLOOK PL</t>
  </si>
  <si>
    <t>BARBARA JOAN RD</t>
  </si>
  <si>
    <t>BRUSIO DR</t>
  </si>
  <si>
    <t>CIERAN CL</t>
  </si>
  <si>
    <t>SORREL GATE</t>
  </si>
  <si>
    <t>ZZ AMENITY - BISHOPDALE MALL PAVERS EAST</t>
  </si>
  <si>
    <t>ZZ AMENITY - BISHOPDALE MALL SOUTH CP ACCESS</t>
  </si>
  <si>
    <t>OKAINS BAY  BRANCH ROAD OFF #194</t>
  </si>
  <si>
    <t>ZZ WKW/AYNSLEY TCE-LOUISSON PL</t>
  </si>
  <si>
    <t>KITCHENERS KNOLL RD</t>
  </si>
  <si>
    <t>BEACH ROAD1 ACCESS # 93-113</t>
  </si>
  <si>
    <t>ZZ WKW/MACMILLAN AVE(#20A) - VALLEY RD(#70)</t>
  </si>
  <si>
    <t>BERG WAY</t>
  </si>
  <si>
    <t>SEYMOUR ST EXTENSION</t>
  </si>
  <si>
    <t>WANDLE ST</t>
  </si>
  <si>
    <t>HENRIETTA ST</t>
  </si>
  <si>
    <t>LEADER ST</t>
  </si>
  <si>
    <t>REDMUND SPUR RD</t>
  </si>
  <si>
    <t>MAIN NORTH RD/SERVICE STATION1</t>
  </si>
  <si>
    <t>MAIN NORTH RD/SERVICE STATION2</t>
  </si>
  <si>
    <t>MOLLETT ST</t>
  </si>
  <si>
    <t>TE POHUE LN</t>
  </si>
  <si>
    <t>SUGAR LOAF LN</t>
  </si>
  <si>
    <t>MAELOR PL</t>
  </si>
  <si>
    <t>NURSERYMAN LN</t>
  </si>
  <si>
    <t>ROMANEE LN</t>
  </si>
  <si>
    <t>KARERE AVE</t>
  </si>
  <si>
    <t>ZZ CYW / SETTLER CRES EAST END-FERRY RD</t>
  </si>
  <si>
    <t>ZZ WKW/LA PEROUSE PL (#9) - NORTHCOTE RD (#139)</t>
  </si>
  <si>
    <t>ZZ WKW/NORTHCOTE RD(#58) - PADDINGTON ST (#26)</t>
  </si>
  <si>
    <t>ZZ WKW/EALING ST (#16) - FENCHURCH ST (#27)</t>
  </si>
  <si>
    <t>ZZ WKW/CAMDEN ST (#21) - UXBRIDGE ST (#32)</t>
  </si>
  <si>
    <t>ZZ WKW/CAVENDISH RD(#61) - JOCELYN PL (#37)</t>
  </si>
  <si>
    <t>ZZ WKW/MAIN NORTH RD(#357) - SAUNDERS PL</t>
  </si>
  <si>
    <t>ZZ WKW/REYNOLDS AVE (#66) - TRAYLEE RES</t>
  </si>
  <si>
    <t>ZZ WKW/GRIMSEYS RD (#11) - SARABANDE AVE (#12)</t>
  </si>
  <si>
    <t>ZZ WKW/GLENFIELD CRES (#9) - PAMIR ST (#8)</t>
  </si>
  <si>
    <t>ZZ WKW/GREENWOOD CL (#34) - INNES RD (#462)</t>
  </si>
  <si>
    <t>ZZ WKW/HILLS RD (#348) - ONAWE PL (#21)</t>
  </si>
  <si>
    <t>ZZ WKW/CARGILL PL (18) - SHIRLEY RD (#36)</t>
  </si>
  <si>
    <t>ZZ WKW/CRAIG PL (#11) - MAIN NORTH RD (#262)</t>
  </si>
  <si>
    <t>ZZ WKW/GUILDFORD ST(#24) - FLAY CRES (#21)</t>
  </si>
  <si>
    <t>ZZ WKW/HEATH ST (#20) - FLAY CRES (#45)</t>
  </si>
  <si>
    <t>ZZ WKW/HEATH ST (#21) - GRAHAMS RD (#160)</t>
  </si>
  <si>
    <t>ZZ WKW/KENDAL AVE (#36) - MAPPELTON AVE (#21)</t>
  </si>
  <si>
    <t>ZZ WKW/KENDAL AVE (#17) - GREGAN CRES (#35)</t>
  </si>
  <si>
    <t>ZZ WKW/SLEDMERE ST (#22) - WAIRAKEI RD (#379)</t>
  </si>
  <si>
    <t>THE GREENWAY 1 OFF MANCHESTER ST</t>
  </si>
  <si>
    <t>ZZ WKW/CRICKLEWOOD PL (#32) - INGLEWOOD PL (#32)</t>
  </si>
  <si>
    <t>ZZ WKW/HUNTINGDON PL(#20) - WITHELLS RD (#143)</t>
  </si>
  <si>
    <t>ZZ WKW/FENHALL ST (#23) - RUSSLEY RD (#68)</t>
  </si>
  <si>
    <t>ZZ WKW/GERALDO PL(#18) - WYATT PL (#27)</t>
  </si>
  <si>
    <t>ZZ WKW/WAIRAKEI RD(#212) - HUDSON ST (#1)</t>
  </si>
  <si>
    <t>ZZ WKW/TORQUAY PL (#27) - MANOR PL (#20)</t>
  </si>
  <si>
    <t>ZZ WKW/TORQUAY PL (#26) - JENNIFER ST (#19)</t>
  </si>
  <si>
    <t>ZZ WKW/LIVERTON CRES (#29) - FARRINGTON AVE (#11)</t>
  </si>
  <si>
    <t>ZZ WKW/GARREG RD (#77) - WINIFREDS PL (#14)</t>
  </si>
  <si>
    <t>ZZ WKW/HOOKER AVE (38) - GREERS RD (#218)</t>
  </si>
  <si>
    <t>ZZ WKW/WAYSIDE AVE (#34) - SEVENOAKS DR (#21)</t>
  </si>
  <si>
    <t>ZZ WKW/HALIWELL AVE (#34) - PROCTOR ST (#70)</t>
  </si>
  <si>
    <t>ZZ WKW/HARRIS CRES (#45A) - MARBLE WOOD DR (#64)</t>
  </si>
  <si>
    <t>ZZ WKW/HARRIS CRES (#96) - TOTHILL PL (#6)</t>
  </si>
  <si>
    <t>ZZ WKW/LIVERTON CRES (#59) - TWYFORD ST (#34)</t>
  </si>
  <si>
    <t>ZZ WKW/WILTON CRES (#45) - ISLEWORTH RD (#101)</t>
  </si>
  <si>
    <t>ZZ WKW/RALEIGH ST (#35) - NEWMARK ST (#15)</t>
  </si>
  <si>
    <t>ZZ WKW/FARRINGTON AVE (#106) - BLANRAY PL (#3)</t>
  </si>
  <si>
    <t>ZZ WKW/NORMANDY ST (#23) - MAPLE ST (#22)</t>
  </si>
  <si>
    <t>ZZ WKW/WYCHWOOD CRES (#18) - SAWYERS ARMS RD (#281)</t>
  </si>
  <si>
    <t>ZZ WKW/IAN PL (#21) - SAWYERS ARMS RD (#229)</t>
  </si>
  <si>
    <t>ZZ WKW/HIGHSTED RD (#8) - ROLFE PL (#14)</t>
  </si>
  <si>
    <t>ZZ WKW/HAREWOOD RD (#336) - PIMLICO PL (#16)</t>
  </si>
  <si>
    <t>ZZ WKW/MOORAY AVE (#89) - EBONY ST (#24)</t>
  </si>
  <si>
    <t>ZZ WKW/MOORAY AVE (#48) - WAIRAKEI RD (#328)</t>
  </si>
  <si>
    <t>ZZ WKW/MOORAY AVE (#45) - FITZROY PL (#8)</t>
  </si>
  <si>
    <t>ZZ WKW/HAREWOOD RD (#423) - CHARNWOOD CRES (#43)</t>
  </si>
  <si>
    <t>ZZ WKW/GARDINERS RD (#78) - OLDWOOD ST (#27)</t>
  </si>
  <si>
    <t>ZZ WKW/KINGROVE ST (#18) - DYMOCK PL (#10)</t>
  </si>
  <si>
    <t>ZZ WKW/KINGROVE ST (#21) - HAREWOOD RD (#382)</t>
  </si>
  <si>
    <t>HUANUI LN</t>
  </si>
  <si>
    <t>MATA LN</t>
  </si>
  <si>
    <t>LITTLE HIGH LN</t>
  </si>
  <si>
    <t>LITTLE HIGH LN 2</t>
  </si>
  <si>
    <t>MYRTLE RD</t>
  </si>
  <si>
    <t>ZINNIA WAY</t>
  </si>
  <si>
    <t>PETUNIA DR</t>
  </si>
  <si>
    <t>DAHLIA DR</t>
  </si>
  <si>
    <t>HEBE RD</t>
  </si>
  <si>
    <t>COPROSMA RD</t>
  </si>
  <si>
    <t>ZZ WKW/OCEAN VIEW TCE#(9)- HEBERDEN AVE#(109)</t>
  </si>
  <si>
    <t>ZZ WKW/WHAREORA TCE (#45) - ROSSMORE TCE (#63)</t>
  </si>
  <si>
    <t>SHOLTO DUNCAN CRES</t>
  </si>
  <si>
    <t>VILDEBEEST ST</t>
  </si>
  <si>
    <t>AIR RACE LN 1 OFF SHOLTO DUNCAN CRES</t>
  </si>
  <si>
    <t>WALTER CASE DR</t>
  </si>
  <si>
    <t>SIR JOHN MCKENZIE AVE</t>
  </si>
  <si>
    <t>ZZ WKW/KENSINGTON AVE (#42) - PATRICK ST (#2)</t>
  </si>
  <si>
    <t>ZZ CYW / CHURCH SQ (LITTLE RIVER MCR)</t>
  </si>
  <si>
    <t>ZZ CYW / ILAM FIELD (MCR)</t>
  </si>
  <si>
    <t>ZZ CYW / UNIVERSITY DRIVE (MCR)</t>
  </si>
  <si>
    <t>MUIRHILL ST</t>
  </si>
  <si>
    <t>PROSPECT PL</t>
  </si>
  <si>
    <t>FRANCO RD</t>
  </si>
  <si>
    <t>MANAROLA RD</t>
  </si>
  <si>
    <t>BELLAGIO PL</t>
  </si>
  <si>
    <t>NEVERMORE PL</t>
  </si>
  <si>
    <t>ZZ CYW / LINWOOD AVE MCR (MEDIAN ISL)</t>
  </si>
  <si>
    <t>FLOWERS TRACK</t>
  </si>
  <si>
    <t>ZZ CYW / LINWOOD AVE MCR (HARGOOD-ST JOHN ST)</t>
  </si>
  <si>
    <t>ZZ CYW / LINWOOD AVE MCR (ST JOHN ST-DYERS RD)</t>
  </si>
  <si>
    <t>MCKERROW ST</t>
  </si>
  <si>
    <t>JOHN LINDSAY WAY</t>
  </si>
  <si>
    <t>ZZ WKW/AYLMERS VALLEY ROAD - BEACH ROAD</t>
  </si>
  <si>
    <t>EMINENCE DR</t>
  </si>
  <si>
    <t>ATAP PL</t>
  </si>
  <si>
    <t>SARIKEI AVE</t>
  </si>
  <si>
    <t>TANJONG LOBANG CRES</t>
  </si>
  <si>
    <t>PAJET ST</t>
  </si>
  <si>
    <t>ZZ CYW / ROKER ST- BARRINGTON ST (MCR)</t>
  </si>
  <si>
    <t>ZZ CYW / STRAUSS PL - FRANKLEIGH ST (MCR)</t>
  </si>
  <si>
    <t>ZZ WKW/HIGHSTED RD (#11) - CINTRA PL</t>
  </si>
  <si>
    <t>MANAKURA ST</t>
  </si>
  <si>
    <t>GREY WAY RD</t>
  </si>
  <si>
    <t>HOROEKA ST</t>
  </si>
  <si>
    <t>ZZ CYW / HAGLEY PARK SOUTH 5</t>
  </si>
  <si>
    <t>ZZ WKW/EPPING PL(#11) - MAPPLETON AVE(#18)</t>
  </si>
  <si>
    <t>MONSARAZ BLVD EAST</t>
  </si>
  <si>
    <t>ERIC MELROSE LN</t>
  </si>
  <si>
    <t>AIR RACE LN 2 OFF VILDEBEEST ST</t>
  </si>
  <si>
    <t>LONG ACRE DR</t>
  </si>
  <si>
    <t>CAMBRIDGE TCE-MANCHESTER ST LANE WAY</t>
  </si>
  <si>
    <t>FELTHAMS ROAD</t>
  </si>
  <si>
    <t>SOWERBY PL</t>
  </si>
  <si>
    <t>RIDGEWAY PL</t>
  </si>
  <si>
    <t>OXENHOPE RD</t>
  </si>
  <si>
    <t>GOSFORTH WAY</t>
  </si>
  <si>
    <t>BUNZ RD</t>
  </si>
  <si>
    <t>WELSH RD</t>
  </si>
  <si>
    <t>BRANCION ST</t>
  </si>
  <si>
    <t>AHAURA ST</t>
  </si>
  <si>
    <t>LOCH TANNA WAY</t>
  </si>
  <si>
    <t>LUSSA CL</t>
  </si>
  <si>
    <t>SHEEHAN ST</t>
  </si>
  <si>
    <t>BILLINGTON DR</t>
  </si>
  <si>
    <t>NEDERLAND AVE</t>
  </si>
  <si>
    <t>SADDLE VALE RISE</t>
  </si>
  <si>
    <t>WATSONS LANE</t>
  </si>
  <si>
    <t>ZZ WKW/RESERVE TERRACE (STEPS)</t>
  </si>
  <si>
    <t>ZZ WKW/KENNERS LANE</t>
  </si>
  <si>
    <t>ZZ WKW/JACKSONS ROAD- RAMP</t>
  </si>
  <si>
    <t>ZZ WKW/MARINERS COVE- KAIKOMAKO PL</t>
  </si>
  <si>
    <t>ZZ WKW/JOYCE STREET (LYTTELTON)</t>
  </si>
  <si>
    <t>ZZ WKW/TE  ANA  LYTTELTON MARINA (STEPS)</t>
  </si>
  <si>
    <t>ZZ WKW/WEBB LANE</t>
  </si>
  <si>
    <t>ZZ SERVICE LANE OFF BRAKE ST</t>
  </si>
  <si>
    <t>ZZ SERVICE LANE OFF ANGELA ST</t>
  </si>
  <si>
    <t>HEADQUARTERS PL</t>
  </si>
  <si>
    <t>DEPOT ST</t>
  </si>
  <si>
    <t>RON GUTHRIE RD</t>
  </si>
  <si>
    <t>WAIRAKEI RD 3 ON RAMP RUSSLEY RD</t>
  </si>
  <si>
    <t>WAIRAKEI RD 4 OFF RAMP RUSSLEY RD</t>
  </si>
  <si>
    <t>RUSSLEY RD SB OFF RAMP MEMORIAL AVE</t>
  </si>
  <si>
    <t>GAMMACK DR</t>
  </si>
  <si>
    <t>FAIRBAIRN CL</t>
  </si>
  <si>
    <t>ROMNEY DR</t>
  </si>
  <si>
    <t>BORDERDALE ST</t>
  </si>
  <si>
    <t>PERENDALE ST</t>
  </si>
  <si>
    <t>SARAH ST</t>
  </si>
  <si>
    <t>GUYON ST</t>
  </si>
  <si>
    <t>TOWNSON RD</t>
  </si>
  <si>
    <t>MARINA  ACCESS (LYTTELTON)</t>
  </si>
  <si>
    <t>TULETT PARK DR</t>
  </si>
  <si>
    <t>ELEANOR LN</t>
  </si>
  <si>
    <t>MARY CARPENTER AVE</t>
  </si>
  <si>
    <t>ADA WELLS CT</t>
  </si>
  <si>
    <t>ALBERT WILLS AVE</t>
  </si>
  <si>
    <t>BILL HARVEY DR</t>
  </si>
  <si>
    <t>BRYDEN PL</t>
  </si>
  <si>
    <t>BEAMSGATE RD</t>
  </si>
  <si>
    <t>ZZ WKW/PARKLANDS DR (#24) - CENTAURUS RD</t>
  </si>
  <si>
    <t>GRAYS RD (AIRPORT)</t>
  </si>
  <si>
    <t>ZZ CYW / HAREWOOD RD-WHITCHURCH PL U/PASS</t>
  </si>
  <si>
    <t>ZZ WKW/COURTFIELD CL(#21) - WISTERIA PL</t>
  </si>
  <si>
    <t>WHITBURN AVE</t>
  </si>
  <si>
    <t>COLLIER DR</t>
  </si>
  <si>
    <t>DUNNING WAY</t>
  </si>
  <si>
    <t>ZENITH PL</t>
  </si>
  <si>
    <t>PIRIPIRI PL</t>
  </si>
  <si>
    <t>MIROMIRO ST</t>
  </si>
  <si>
    <t>ZZ WKW/PAVITT ST-STANMORE RD</t>
  </si>
  <si>
    <t>KILMURRY ST</t>
  </si>
  <si>
    <t>ZZ WKW/LA PEROUSE PL(#25/26)-RESERVE</t>
  </si>
  <si>
    <t>ZZ WKW/MAIN NORTH RD(#409)-CANBERRA PL</t>
  </si>
  <si>
    <t>IRVINES TRACK</t>
  </si>
  <si>
    <t>STUD RD</t>
  </si>
  <si>
    <t>DENNY ST</t>
  </si>
  <si>
    <t>BLUE JACKET DR</t>
  </si>
  <si>
    <t>SKIBBEREEN DR</t>
  </si>
  <si>
    <t>CONAILUS ST</t>
  </si>
  <si>
    <t>ELSIE ST</t>
  </si>
  <si>
    <t>MARDYKE ST</t>
  </si>
  <si>
    <t>ENSETE RD</t>
  </si>
  <si>
    <t>JOHNS RD OFF GARDINERS RD</t>
  </si>
  <si>
    <t>MINCHIN ST</t>
  </si>
  <si>
    <t>DIANTHUS PL</t>
  </si>
  <si>
    <t>JOHNS RD PROPERTY ACCESS</t>
  </si>
  <si>
    <t>JOHNS RD 3 WEST/START OF MOTORWAY</t>
  </si>
  <si>
    <t>JOHNS RD 5 EAST HAREWOOD RD RNBT</t>
  </si>
  <si>
    <t>CARMEN RD 2 WEST</t>
  </si>
  <si>
    <t>RUSSLEY RD 2 WEST</t>
  </si>
  <si>
    <t>FURLONG ST</t>
  </si>
  <si>
    <t>SWEENEY ST</t>
  </si>
  <si>
    <t>EVELYN CRES</t>
  </si>
  <si>
    <t>PIERCE ST</t>
  </si>
  <si>
    <t>CALDER ST</t>
  </si>
  <si>
    <t>CATLIN ST</t>
  </si>
  <si>
    <t>RUSSLEY RD PROPERTY ACCESS 220-302</t>
  </si>
  <si>
    <t>ZZ CYW / ALEXANDRINA ST - GEORGINA ST</t>
  </si>
  <si>
    <t>ZZ CYW / GEORGINA ST - ELLESMERE ST</t>
  </si>
  <si>
    <t>ZZ CYW / MERINO ST - PAJET ST</t>
  </si>
  <si>
    <t>ZZ CYW / PRESTONS PARK DR - HENRIETTA ST</t>
  </si>
  <si>
    <t>ZZ CYW / HENRIETTA ST - WANDLE ST</t>
  </si>
  <si>
    <t>ZZ CYW / PRESTONS PARK DR - AVIEMORE DR</t>
  </si>
  <si>
    <t>ZZ CYW / PAJET ST</t>
  </si>
  <si>
    <t>ZZ CYW / PAJET ST - PRESTONS PARK DR</t>
  </si>
  <si>
    <t>ZZ CYW / PRESTONS PARK DR - SELFE ST</t>
  </si>
  <si>
    <t>SHUTTLE DR</t>
  </si>
  <si>
    <t>HELEN PL</t>
  </si>
  <si>
    <t>GEORGE NOBLE RD</t>
  </si>
  <si>
    <t>SIR JOHN MCKENZIE AVE BRANCH RD</t>
  </si>
  <si>
    <t>ALLIED RD</t>
  </si>
  <si>
    <t>LOCHHEAD AVE</t>
  </si>
  <si>
    <t>MANGGIS ST</t>
  </si>
  <si>
    <t>ZZ WKW/PILGRIMS ROCK (LYTTELTON)</t>
  </si>
  <si>
    <t>LIGHT MOOD RD</t>
  </si>
  <si>
    <t>WINNING POST PL</t>
  </si>
  <si>
    <t>TUSSLE GROVE</t>
  </si>
  <si>
    <t>NEW RD NORTH BOUND (CNC)</t>
  </si>
  <si>
    <t>NEW RD SOUTH BOUND (CNC)</t>
  </si>
  <si>
    <t>WINTERS RD 3 EAST CNC</t>
  </si>
  <si>
    <t>WINTERS RD 4 CYCLEWAY  UNDERPASS</t>
  </si>
  <si>
    <t>CRANFORD ST RNBT</t>
  </si>
  <si>
    <t>CRANFORD ST SLIP RD 1 TO CRANFORD ST NORTH</t>
  </si>
  <si>
    <t>CRANFORD ST SLIP RD 3 TO CNC NTH BOUND</t>
  </si>
  <si>
    <t>CNC OFF RAMP TO QE II DR 9 SOUTH</t>
  </si>
  <si>
    <t>CNC STH BOUND ON RAMP FROM QEII DR 7</t>
  </si>
  <si>
    <t>QE II DR 9 SOUTH TO MAIN NORTH RD</t>
  </si>
  <si>
    <t>QE II DR 8 NORTH TO CNC RNBT WEST</t>
  </si>
  <si>
    <t>ZZ CYW / CENTENNIAL PARK (PIONEER)-MCR</t>
  </si>
  <si>
    <t>HOYLE WAY</t>
  </si>
  <si>
    <t>SPALLING RD</t>
  </si>
  <si>
    <t>CRANFORD ST 3 EAST</t>
  </si>
  <si>
    <t>CRANFORD ST SLIP RD 2 TO  CRANFORD ST EAST</t>
  </si>
  <si>
    <t>ZZ WKW/CLARE LANE STEPS</t>
  </si>
  <si>
    <t>BARTERS RD OFF MAIN SOUTH RD</t>
  </si>
  <si>
    <t>TEMPERING DR</t>
  </si>
  <si>
    <t>FORGE CL</t>
  </si>
  <si>
    <t>KIRKLAND CRES</t>
  </si>
  <si>
    <t>GLENGAEL DR</t>
  </si>
  <si>
    <t>PRITCHARD WAY</t>
  </si>
  <si>
    <t>PARAWAI ST</t>
  </si>
  <si>
    <t>HALSWELL  JCT RD/JOHN PTATTERSON DR RNBT</t>
  </si>
  <si>
    <t>HALSWELL JCT RD 2  WEST</t>
  </si>
  <si>
    <t>HALSWELL JCT RD 3  EAST</t>
  </si>
  <si>
    <t>KAIRUA RD</t>
  </si>
  <si>
    <t>HOLCOMBE PL 2 T/ACCESS # 5-6</t>
  </si>
  <si>
    <t>MARSHS RD CSM NTH BOUND</t>
  </si>
  <si>
    <t>HOFFMAN ST</t>
  </si>
  <si>
    <t>LEISTRELLA RD OFF CASHMERE RD</t>
  </si>
  <si>
    <t>EMILY KNOWLES DR</t>
  </si>
  <si>
    <t>MCVICARS DR</t>
  </si>
  <si>
    <t>ROUND HILL RISE</t>
  </si>
  <si>
    <t>PATRICK MCGOUGH WAY</t>
  </si>
  <si>
    <t>BELLOWS CL</t>
  </si>
  <si>
    <t>RA HANA PLACE</t>
  </si>
  <si>
    <t>AMBERITE PL</t>
  </si>
  <si>
    <t>HERBERT ST</t>
  </si>
  <si>
    <t>BOAG PL</t>
  </si>
  <si>
    <t>LUCK ST</t>
  </si>
  <si>
    <t>MALAGA CRES</t>
  </si>
  <si>
    <t>ZZ WKW/WALNUT PL- RUE NOYER (AKAROA)</t>
  </si>
  <si>
    <t>LOTUS PL</t>
  </si>
  <si>
    <t>SYD BRADLEY RD</t>
  </si>
  <si>
    <t>LAVA LN</t>
  </si>
  <si>
    <t>THE GREENWAY 3 OFF DURHAM ST 3</t>
  </si>
  <si>
    <t>ZZ WKW/BISHOPDALE MALL CAR PARK</t>
  </si>
  <si>
    <t>SELFE CRES</t>
  </si>
  <si>
    <t>CHANDLERS ST</t>
  </si>
  <si>
    <t>LETITIA ST</t>
  </si>
  <si>
    <t>BROOKLANDS ST</t>
  </si>
  <si>
    <t>ZZ WKW/CLIFTON TCE</t>
  </si>
  <si>
    <t>BUTCHERS LN</t>
  </si>
  <si>
    <t>STUBBERFIELD ST</t>
  </si>
  <si>
    <t>LIQUIDAMBAR ST</t>
  </si>
  <si>
    <t>JOHN HOLMES RD</t>
  </si>
  <si>
    <t>ENTERPRISE AVE</t>
  </si>
  <si>
    <t>KOKOMEA ST</t>
  </si>
  <si>
    <t>LARISSA RD</t>
  </si>
  <si>
    <t>GISELE CRES</t>
  </si>
  <si>
    <t>TEMPLAR ST</t>
  </si>
  <si>
    <t>HULVERSTONE DRV</t>
  </si>
  <si>
    <t>ZZ ACCESS ROAD 1 OFF HILLVIEW ROAD (BP)</t>
  </si>
  <si>
    <t>ZZ ACCESS ROAD 2 OFF HILLVIEW ROAD (BP)</t>
  </si>
  <si>
    <t>AGATHIS CRES</t>
  </si>
  <si>
    <t>TRAVIS RD 5  ACCESS # 6 TO #26</t>
  </si>
  <si>
    <t>DICK TAYLOR DR</t>
  </si>
  <si>
    <t>MARK TREFFERS DR</t>
  </si>
  <si>
    <t>JANIE PARKHOUSE DR</t>
  </si>
  <si>
    <t>WAIMAKARIRI PARK DR</t>
  </si>
  <si>
    <t>PRESTONS RD ACCESS #125-133</t>
  </si>
  <si>
    <t>PRESTONS RD ACCESS #145-165</t>
  </si>
  <si>
    <t>ZZ CYW / MCR RAPANUI SHAG ROCK 3B</t>
  </si>
  <si>
    <t>SERVICE LANE # 106 HIGHSTED RD</t>
  </si>
  <si>
    <t>BALFOUR TCE</t>
  </si>
  <si>
    <t>SEQUEL RD</t>
  </si>
  <si>
    <t>NAVARA RD</t>
  </si>
  <si>
    <t>ZZ CYW /  MIDDLETON PARK  (MCR)</t>
  </si>
  <si>
    <t>NAPPER PL</t>
  </si>
  <si>
    <t>MANIA RD</t>
  </si>
  <si>
    <t>BELLEWOOD  AVE</t>
  </si>
  <si>
    <t>MEADOW VIEW DR</t>
  </si>
  <si>
    <t>TREEDALE ST</t>
  </si>
  <si>
    <t>JOHNSWOODS AVE</t>
  </si>
  <si>
    <t>STEVE ASKIN DR</t>
  </si>
  <si>
    <t>CAREX DR</t>
  </si>
  <si>
    <t>APPLEGROVE CRES OFF MEADOW VIEW DR</t>
  </si>
  <si>
    <t>APPLEGROVE CRES OFF TREEDALE ST</t>
  </si>
  <si>
    <t>DALLIMORE DR</t>
  </si>
  <si>
    <t>SARAH NICHOLLS ST</t>
  </si>
  <si>
    <t>SEDGE ST</t>
  </si>
  <si>
    <t>OAKBRIDGE BLVD WEST</t>
  </si>
  <si>
    <t>OAKBRIDGE BLVD EAST</t>
  </si>
  <si>
    <t>MILLS RD (NEW)</t>
  </si>
  <si>
    <t>REECE PL</t>
  </si>
  <si>
    <t>JARDINE PL</t>
  </si>
  <si>
    <t>ARBOR GROVE</t>
  </si>
  <si>
    <t>BUSHLAND PL</t>
  </si>
  <si>
    <t>KAHURANGI RD</t>
  </si>
  <si>
    <t>EAGLESFIELD CL</t>
  </si>
  <si>
    <t>MABEL CRES</t>
  </si>
  <si>
    <t>BURKETT ST</t>
  </si>
  <si>
    <t>CARTVALE DR</t>
  </si>
  <si>
    <t>ZZ  CYW / SPEIGHT ST TO AYLESFORD ST</t>
  </si>
  <si>
    <t>DALNESS CRES</t>
  </si>
  <si>
    <t>TE REPO DR</t>
  </si>
  <si>
    <t>ZZ ACCESS RD OFF HORSESHOE RD TO NBR</t>
  </si>
  <si>
    <t>SPALLING RD OFF SUTHERLANDS RD</t>
  </si>
  <si>
    <t>WITHERS CRES</t>
  </si>
  <si>
    <t>CHRISP ST</t>
  </si>
  <si>
    <t>DRAY PL</t>
  </si>
  <si>
    <t>ZZ WKW / MOKIHI GDNS - ANNEX RD</t>
  </si>
  <si>
    <t>SILVEREYE ST</t>
  </si>
  <si>
    <t>MATAMOE DR</t>
  </si>
  <si>
    <t>KIRIRUA  AVE</t>
  </si>
  <si>
    <t>WEXFORD CRES</t>
  </si>
  <si>
    <t>CRESS ST</t>
  </si>
  <si>
    <t>CORK ST</t>
  </si>
  <si>
    <t>TOETOE ST</t>
  </si>
  <si>
    <t>ZZ WKW / TRAVIS RD - KINGSBRIDGE DR</t>
  </si>
  <si>
    <t>KEARNS DR</t>
  </si>
  <si>
    <t>ARUHE RD</t>
  </si>
  <si>
    <t>PAKIHI RD</t>
  </si>
  <si>
    <t>ZZ CYW / FACTORY RD END</t>
  </si>
  <si>
    <t>TULETT PARK DR OFF STYX MILL RD</t>
  </si>
  <si>
    <t>COLLIES RD</t>
  </si>
  <si>
    <t>FAUNA ST</t>
  </si>
  <si>
    <t>TIMARA CRES</t>
  </si>
  <si>
    <t>ZZ CYW / CRANFORD ST - RUTLAND ST</t>
  </si>
  <si>
    <t>CNC NORTH BOUND-D</t>
  </si>
  <si>
    <t>MAURI ORA LN</t>
  </si>
  <si>
    <t>THE GREENWAY 4 OFF MONTREAL ST</t>
  </si>
  <si>
    <t>GLENDORE DR</t>
  </si>
  <si>
    <t>STORR CL</t>
  </si>
  <si>
    <t>JAMES MCKENZIE DR</t>
  </si>
  <si>
    <t>BUTCHERS LN OFF HIGH ST</t>
  </si>
  <si>
    <t>ZZ CYW / MCR RAPANUI SHAG ROCK</t>
  </si>
  <si>
    <t>ZZ CYW / UNDERPASS CSM/HJR RNBT</t>
  </si>
  <si>
    <t>ZZ  CYW /KENWYN AVE/CRANFORD ST</t>
  </si>
  <si>
    <t>ZZ CYW / CHARLES ST (MCR)</t>
  </si>
  <si>
    <t>ZZ CYW / MCR HEATHCOTE BRIDGE</t>
  </si>
  <si>
    <t>ZZ CYW / LONGST-RUTHERFORD ST</t>
  </si>
  <si>
    <t>ZZ CYW / RUTHERFORD ST-RILEY CRES</t>
  </si>
  <si>
    <t>BARNSFIELDS CL</t>
  </si>
  <si>
    <t>ZZ WKW \ RICHMOND HILL RD (STEPS)</t>
  </si>
  <si>
    <t>ZZ CYW / TUCKERS RD - STURROCK RD</t>
  </si>
  <si>
    <t>HARRY  MANSHIP CRES</t>
  </si>
  <si>
    <t>ZZ CYW / MCR HEATHCOTE 2D</t>
  </si>
  <si>
    <t>ZZ CYW / MCR QUARRYMAN'S TRIAL</t>
  </si>
  <si>
    <t>ZZ CYW / MCR QUARRYMANS TRIAL (HALSWELL DOMAIN)</t>
  </si>
  <si>
    <t>INDUSTRY AVE NORTH</t>
  </si>
  <si>
    <t>BRUCE STEWART DR</t>
  </si>
  <si>
    <t>REVOLUTION DR</t>
  </si>
  <si>
    <t>ZZ WKW / MAJOR HORNBROOK - PARKRIDGE PL</t>
  </si>
  <si>
    <t>MACKINNON ST</t>
  </si>
  <si>
    <t>ZZ WKW / TE WHENU CRES - TE KORARI ST</t>
  </si>
  <si>
    <t>ZZ WKW / TE KORARI ST - METEHAU ST</t>
  </si>
  <si>
    <t>MEADOW STREAM DR</t>
  </si>
  <si>
    <t>TWIN MEADOW DR</t>
  </si>
  <si>
    <t>BORTHWICK ST</t>
  </si>
  <si>
    <t>ARAPAWA ST</t>
  </si>
  <si>
    <t>BILL HAMMOND DR</t>
  </si>
  <si>
    <t>WHITES TRAM WAY RD</t>
  </si>
  <si>
    <t>COMER ST</t>
  </si>
  <si>
    <t>PITCAITHLY ST</t>
  </si>
  <si>
    <t>SONGPA ST</t>
  </si>
  <si>
    <t>MILES ST</t>
  </si>
  <si>
    <t>ZZ CYW / GRIMSEYS-QE II U/PASS</t>
  </si>
  <si>
    <t>KURASHIKI ST</t>
  </si>
  <si>
    <t>HEAN RD</t>
  </si>
  <si>
    <t>CABBAGE CL</t>
  </si>
  <si>
    <t>NED PL</t>
  </si>
  <si>
    <t>JACK RODGERS RD</t>
  </si>
  <si>
    <t>THOMAS RICKERBY RD</t>
  </si>
  <si>
    <t>WATERFORD FARM RD</t>
  </si>
  <si>
    <t>HILLER GREEN ST</t>
  </si>
  <si>
    <t>HAWLEY ST</t>
  </si>
  <si>
    <t>RIVERSTONE DR</t>
  </si>
  <si>
    <t>PEREHIA MEWS</t>
  </si>
  <si>
    <t>ARROWSMITH DR</t>
  </si>
  <si>
    <t>BLACKHILL PL</t>
  </si>
  <si>
    <t>PARADISE WAY</t>
  </si>
  <si>
    <t>CHRYSOLITE PL</t>
  </si>
  <si>
    <t>KAHIWI PL</t>
  </si>
  <si>
    <t>ZZ CYW /DEANS AVE - RAILWAY LINE</t>
  </si>
  <si>
    <t>FREEVILLE CL</t>
  </si>
  <si>
    <t>MATAI SPRINGS RD</t>
  </si>
  <si>
    <t>POIPOI PL</t>
  </si>
  <si>
    <t>MONSARAZ  BLVD WEST</t>
  </si>
  <si>
    <t>PERCEY FEVER ST</t>
  </si>
  <si>
    <t>EVORA PL</t>
  </si>
  <si>
    <t>NOSTRADAMUS LN</t>
  </si>
  <si>
    <t>LISBON RD</t>
  </si>
  <si>
    <t>ZZ WKW / HJR - BILL HARVEY DR</t>
  </si>
  <si>
    <t>BENROGAN DR</t>
  </si>
  <si>
    <t>PERKS DR</t>
  </si>
  <si>
    <t>EASTMAN DR</t>
  </si>
  <si>
    <t>CREEKSIDE DR</t>
  </si>
  <si>
    <t>MARDYKE ST OFF MATAI SPRING DR</t>
  </si>
  <si>
    <t>HOROPITO ST</t>
  </si>
  <si>
    <t>ELSIE LANGE WAY</t>
  </si>
  <si>
    <t>OAKMILL DR</t>
  </si>
  <si>
    <t>MILLHAVEN PL</t>
  </si>
  <si>
    <t>ZZ LITTLE RIVER URUPA ACCESS</t>
  </si>
  <si>
    <t>EYLES RD</t>
  </si>
  <si>
    <t>DAN ST</t>
  </si>
  <si>
    <t>ZZ CYW /  EPSOM RD-RACECOURSE RD (MCR)</t>
  </si>
  <si>
    <t>ZZ CYW / RACECOURSE RD-CARMEN RD (MCR)</t>
  </si>
  <si>
    <t>THE GREEN WAY 2 OFF COLOMBO ST</t>
  </si>
  <si>
    <t>ZZ CYW / MIDDLE PARK RD-TAGGART PL (MCR)</t>
  </si>
  <si>
    <t>AKAU PL</t>
  </si>
  <si>
    <t>WAIANIWA PL</t>
  </si>
  <si>
    <t>ACCRINGTON DR</t>
  </si>
  <si>
    <t>KOPPER CRES</t>
  </si>
  <si>
    <t>FRIEDEBURG PL</t>
  </si>
  <si>
    <t>ROGAL CL</t>
  </si>
  <si>
    <t>LIEW SUMMERS ST</t>
  </si>
  <si>
    <t>DORIS LUSK ST</t>
  </si>
  <si>
    <t>JOHN GIBB ST</t>
  </si>
  <si>
    <t>KAKA PL</t>
  </si>
  <si>
    <t>KEKEWAI PL</t>
  </si>
  <si>
    <t>DON PEEBLES WAY</t>
  </si>
  <si>
    <t>EMELINE CHAPMAN DR</t>
  </si>
  <si>
    <t>ZZ CYW / MCR HEATHCOTE EXP 2C</t>
  </si>
  <si>
    <t>FERBANE WAY</t>
  </si>
  <si>
    <t>BERRYFIELD AVE</t>
  </si>
  <si>
    <t>DIANA HARROW RD</t>
  </si>
  <si>
    <t>BLACKBERRY COURT</t>
  </si>
  <si>
    <t>STOCK RD</t>
  </si>
  <si>
    <t>RAY ST</t>
  </si>
  <si>
    <t>ZZ / CYW /SIMEON ST-BARRINGTON ST (MCR LITTLE RIVER)</t>
  </si>
  <si>
    <t>ZZ / CYW / MCR  LITTLE RIVER</t>
  </si>
  <si>
    <t>PANTHER PL</t>
  </si>
  <si>
    <t>ZZ WKW/FB/MEDWAY ST-AVONSIDE DR</t>
  </si>
  <si>
    <t>CLARENCE ST SOUTH BLENHEIM RD</t>
  </si>
  <si>
    <t>HUNIA PL</t>
  </si>
  <si>
    <t>ECCLES PL</t>
  </si>
  <si>
    <t>RITA ANGUS RD</t>
  </si>
  <si>
    <t>MT HERBERT PEAK ROAD</t>
  </si>
  <si>
    <t>KAKATAI PL</t>
  </si>
  <si>
    <t>MILDRED PL</t>
  </si>
  <si>
    <t>ZZ ACCESS RD OFF O"CONNOR PL</t>
  </si>
  <si>
    <t>ARCON DRV 1 ACCESS RD</t>
  </si>
  <si>
    <t>TUNA ST</t>
  </si>
  <si>
    <t>MATATA PL</t>
  </si>
  <si>
    <t>PINE VALLEY CL</t>
  </si>
  <si>
    <t>BEALEY AVE 3 EXIT BEALEY AVE 1 NORTH</t>
  </si>
  <si>
    <t>BEALEY AVE 4 EXIT PARK TCE</t>
  </si>
  <si>
    <t>ARTHUR SMITH DR</t>
  </si>
  <si>
    <t>ZION PL</t>
  </si>
  <si>
    <t>GREYSTONE CL</t>
  </si>
  <si>
    <t>KIEKIE RD</t>
  </si>
  <si>
    <t>RUE DE MAMANCHE (PRIVATE)</t>
  </si>
  <si>
    <t>PODOCRAP DR</t>
  </si>
  <si>
    <t>SAMANTHA LAWRY RD</t>
  </si>
  <si>
    <t>ROSETTA ST</t>
  </si>
  <si>
    <t>CASTLE PEAK ROAD</t>
  </si>
  <si>
    <t>FAULKNERS TRACK</t>
  </si>
  <si>
    <t>FENDALTON RD 3</t>
  </si>
  <si>
    <t>JOYCE STREET</t>
  </si>
  <si>
    <t>KENNERS LANE</t>
  </si>
  <si>
    <t>LOOP ROAD</t>
  </si>
  <si>
    <t>MCQUEENS VALLEY ROAD LEFT HAND FORK</t>
  </si>
  <si>
    <t>OLD LE BONS TRACK LEFT FORK</t>
  </si>
  <si>
    <t>Redbrook Rd Ext</t>
  </si>
  <si>
    <t>SAND PIPER AVE</t>
  </si>
  <si>
    <t>Z DELETED AVON RIVER</t>
  </si>
  <si>
    <t>Z DELETED KERRS REACH</t>
  </si>
  <si>
    <t>ZZ / CYW TAGGART PL</t>
  </si>
  <si>
    <t>ZZ CYW / MIDDLEPARK RD-TAGGART PL (MCR)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</si>
</sst>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sz val="10"/>
      <color rgb="FFFF0000"/>
      <name val="Arial"/>
      <family val="2"/>
    </font>
    <font>
      <sz val="10"/>
      <name val="Arial"/>
      <family val="2"/>
    </font>
    <font>
      <sz val="11"/>
      <color rgb="FF000000"/>
      <name val="Calibri"/>
      <family val="2"/>
    </font>
    <font>
      <sz val="9"/>
      <name val="Arial"/>
      <family val="2"/>
    </font>
    <font>
      <sz val="8"/>
      <name val="Arial"/>
      <family val="2"/>
    </font>
    <font>
      <b/>
      <sz val="11"/>
      <name val="Arial"/>
      <family val="2"/>
    </font>
    <font>
      <b/>
      <sz val="12"/>
      <name val="Arial"/>
      <family val="2"/>
    </font>
    <font>
      <sz val="11"/>
      <name val="Arial"/>
      <family val="2"/>
    </font>
    <font>
      <u/>
      <sz val="10"/>
      <color theme="10"/>
      <name val="Arial"/>
      <family val="2"/>
    </font>
    <font>
      <sz val="10"/>
      <color theme="1"/>
      <name val="Calibri"/>
      <family val="2"/>
      <scheme val="minor"/>
    </font>
    <font>
      <u/>
      <sz val="11"/>
      <color theme="10"/>
      <name val="Calibri"/>
      <family val="2"/>
      <scheme val="minor"/>
    </font>
    <font>
      <sz val="10"/>
      <color theme="1"/>
      <name val="Lucida Sans"/>
      <family val="2"/>
    </font>
    <font>
      <sz val="10"/>
      <name val="Arial"/>
      <family val="2"/>
    </font>
    <font>
      <sz val="13"/>
      <color rgb="FF000000"/>
      <name val="Calibri"/>
    </font>
    <font>
      <sz val="8"/>
      <name val="Arial"/>
    </font>
    <font>
      <sz val="10.5"/>
      <color rgb="FF000000"/>
      <name val="Calibri"/>
    </font>
    <font>
      <b/>
      <sz val="12"/>
      <color rgb="FF000000"/>
      <name val="Calibri"/>
    </font>
  </fonts>
  <fills count="10">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indexed="65"/>
        <bgColor indexed="64"/>
      </patternFill>
    </fill>
    <fill>
      <patternFill patternType="solid">
        <fgColor rgb="FFFFFFCC"/>
      </patternFill>
    </fill>
    <fill>
      <patternFill patternType="solid">
        <fgColor theme="9" tint="0.59999389629810485"/>
        <bgColor indexed="64"/>
      </patternFill>
    </fill>
    <fill>
      <patternFill patternType="solid">
        <fgColor rgb="FFFCD5B4"/>
        <bgColor rgb="FF000000"/>
      </patternFill>
    </fill>
    <fill>
      <patternFill patternType="solid">
        <fgColor theme="9" tint="0.59999389629810485"/>
        <bgColor rgb="FF000000"/>
      </patternFill>
    </fill>
  </fills>
  <borders count="21">
    <border>
      <left/>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rgb="FFB2B2B2"/>
      </left>
      <right style="thin">
        <color rgb="FFB2B2B2"/>
      </right>
      <top style="thin">
        <color rgb="FFB2B2B2"/>
      </top>
      <bottom style="thin">
        <color rgb="FFB2B2B2"/>
      </bottom>
      <diagonal/>
    </border>
    <border>
      <left style="thin">
        <color rgb="FFE0E0E0"/>
      </left>
      <right style="thin">
        <color rgb="FFE0E0E0"/>
      </right>
      <top style="thin">
        <color rgb="FFE0E0E0"/>
      </top>
      <bottom style="thin">
        <color rgb="FFE0E0E0"/>
      </bottom>
      <diagonal/>
    </border>
  </borders>
  <cellStyleXfs count="33">
    <xf numFmtId="0" fontId="0" fillId="0" borderId="0"/>
    <xf numFmtId="0" fontId="6" fillId="0" borderId="0"/>
    <xf numFmtId="0" fontId="10" fillId="0" borderId="0"/>
    <xf numFmtId="0" fontId="6" fillId="0" borderId="0"/>
    <xf numFmtId="43" fontId="6" fillId="0" borderId="0" applyFont="0" applyFill="0" applyBorder="0" applyAlignment="0" applyProtection="0"/>
    <xf numFmtId="0" fontId="17" fillId="0" borderId="0" applyNumberFormat="0" applyFill="0" applyBorder="0" applyAlignment="0" applyProtection="0"/>
    <xf numFmtId="0" fontId="11" fillId="0" borderId="0"/>
    <xf numFmtId="0" fontId="5" fillId="0" borderId="0"/>
    <xf numFmtId="0" fontId="18" fillId="0" borderId="0"/>
    <xf numFmtId="0" fontId="19" fillId="0" borderId="0" applyNumberFormat="0" applyFill="0" applyBorder="0" applyAlignment="0" applyProtection="0"/>
    <xf numFmtId="0" fontId="20" fillId="0" borderId="0"/>
    <xf numFmtId="0" fontId="21" fillId="6" borderId="19" applyNumberFormat="0" applyFont="0" applyAlignment="0" applyProtection="0"/>
    <xf numFmtId="0" fontId="4" fillId="0" borderId="0"/>
    <xf numFmtId="0" fontId="18" fillId="0" borderId="0"/>
    <xf numFmtId="0" fontId="18" fillId="0" borderId="0"/>
    <xf numFmtId="0" fontId="22" fillId="0" borderId="20">
      <alignment horizontal="left"/>
    </xf>
    <xf numFmtId="0" fontId="3" fillId="0" borderId="0"/>
    <xf numFmtId="0" fontId="2" fillId="0" borderId="0"/>
    <xf numFmtId="0" fontId="1" fillId="0" borderId="0"/>
    <xf numFmtId="0" fontId="24" fillId="0" borderId="0"/>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xf numFmtId="0" fontId="22" fillId="0" borderId="20">
      <alignment horizontal="left"/>
    </xf>
  </cellStyleXfs>
  <cellXfs count="87">
    <xf numFmtId="0" fontId="0" fillId="0" borderId="0" xfId="0"/>
    <xf numFmtId="0" fontId="0" fillId="0" borderId="6" xfId="0" applyBorder="1"/>
    <xf numFmtId="0" fontId="7" fillId="0" borderId="0" xfId="0" applyFont="1"/>
    <xf numFmtId="0" fontId="6" fillId="0" borderId="0" xfId="0" applyFont="1"/>
    <xf numFmtId="0" fontId="0" fillId="0" borderId="1" xfId="0" applyBorder="1"/>
    <xf numFmtId="0" fontId="0" fillId="0" borderId="2" xfId="0" applyBorder="1"/>
    <xf numFmtId="0" fontId="0" fillId="0" borderId="3" xfId="0" applyBorder="1"/>
    <xf numFmtId="0" fontId="0" fillId="0" borderId="5" xfId="0" applyBorder="1"/>
    <xf numFmtId="0" fontId="7" fillId="0" borderId="5" xfId="0" applyFont="1" applyBorder="1"/>
    <xf numFmtId="0" fontId="7" fillId="0" borderId="6" xfId="0" applyFont="1" applyBorder="1"/>
    <xf numFmtId="0" fontId="7" fillId="3" borderId="8" xfId="0" applyFont="1" applyFill="1" applyBorder="1"/>
    <xf numFmtId="0" fontId="0" fillId="3" borderId="9" xfId="0" applyFill="1" applyBorder="1"/>
    <xf numFmtId="0" fontId="0" fillId="3" borderId="10" xfId="0" applyFill="1" applyBorder="1"/>
    <xf numFmtId="0" fontId="8" fillId="4" borderId="9" xfId="0" applyFont="1" applyFill="1" applyBorder="1"/>
    <xf numFmtId="0" fontId="0" fillId="2" borderId="2" xfId="0" applyFill="1" applyBorder="1"/>
    <xf numFmtId="0" fontId="0" fillId="2" borderId="0" xfId="0" applyFill="1"/>
    <xf numFmtId="0" fontId="0" fillId="2" borderId="9" xfId="0" applyFill="1" applyBorder="1"/>
    <xf numFmtId="0" fontId="9" fillId="0" borderId="6" xfId="0" applyFont="1" applyBorder="1"/>
    <xf numFmtId="0" fontId="6" fillId="2" borderId="9" xfId="0" applyFont="1" applyFill="1" applyBorder="1"/>
    <xf numFmtId="0" fontId="0" fillId="0" borderId="7" xfId="0" applyBorder="1"/>
    <xf numFmtId="0" fontId="0" fillId="0" borderId="4" xfId="0" applyBorder="1"/>
    <xf numFmtId="0" fontId="0" fillId="4" borderId="0" xfId="0" applyFill="1"/>
    <xf numFmtId="0" fontId="0" fillId="0" borderId="0" xfId="0" applyAlignment="1">
      <alignment horizontal="center"/>
    </xf>
    <xf numFmtId="0" fontId="6" fillId="0" borderId="0" xfId="0" applyFont="1" applyAlignment="1">
      <alignment horizontal="left" vertical="top" wrapText="1"/>
    </xf>
    <xf numFmtId="0" fontId="0" fillId="0" borderId="0" xfId="0" applyAlignment="1">
      <alignment horizontal="left" vertical="top" wrapText="1"/>
    </xf>
    <xf numFmtId="0" fontId="11" fillId="0" borderId="0" xfId="0" applyFont="1"/>
    <xf numFmtId="0" fontId="0" fillId="0" borderId="0" xfId="0" applyAlignment="1">
      <alignment vertical="top" wrapText="1"/>
    </xf>
    <xf numFmtId="0" fontId="13" fillId="0" borderId="0" xfId="0" applyFont="1" applyAlignment="1">
      <alignment horizontal="left" vertical="top" wrapText="1"/>
    </xf>
    <xf numFmtId="0" fontId="12" fillId="0" borderId="0" xfId="0" applyFont="1" applyAlignment="1">
      <alignment horizontal="left" vertical="top" wrapText="1"/>
    </xf>
    <xf numFmtId="0" fontId="14" fillId="0" borderId="0" xfId="0" applyFont="1"/>
    <xf numFmtId="0" fontId="15" fillId="0" borderId="0" xfId="0" applyFont="1"/>
    <xf numFmtId="0" fontId="17" fillId="0" borderId="0" xfId="5"/>
    <xf numFmtId="0" fontId="17" fillId="0" borderId="0" xfId="5" applyAlignment="1">
      <alignment horizontal="left" vertical="top" wrapText="1"/>
    </xf>
    <xf numFmtId="0" fontId="16" fillId="0" borderId="0" xfId="0" applyFont="1" applyAlignment="1" applyProtection="1">
      <alignment horizontal="left"/>
      <protection locked="0"/>
    </xf>
    <xf numFmtId="14" fontId="16" fillId="0" borderId="0" xfId="0" applyNumberFormat="1" applyFont="1" applyAlignment="1" applyProtection="1">
      <alignment horizontal="left"/>
      <protection locked="0"/>
    </xf>
    <xf numFmtId="0" fontId="6" fillId="0" borderId="0" xfId="0" applyFont="1" applyProtection="1">
      <protection locked="0"/>
    </xf>
    <xf numFmtId="0" fontId="0" fillId="0" borderId="0" xfId="0" applyProtection="1">
      <protection locked="0"/>
    </xf>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6" fillId="0" borderId="0" xfId="0" applyFont="1" applyAlignment="1">
      <alignment horizontal="left" vertical="top"/>
    </xf>
    <xf numFmtId="14" fontId="0" fillId="0" borderId="0" xfId="0" applyNumberFormat="1"/>
    <xf numFmtId="0" fontId="0" fillId="0" borderId="0" xfId="0" applyAlignment="1">
      <alignment horizontal="left" vertical="top"/>
    </xf>
    <xf numFmtId="0" fontId="6" fillId="5" borderId="0" xfId="0" applyFont="1" applyFill="1" applyAlignment="1">
      <alignment horizontal="left" vertical="top" wrapText="1"/>
    </xf>
    <xf numFmtId="0" fontId="0" fillId="0" borderId="0" xfId="0" quotePrefix="1" applyAlignment="1">
      <alignment horizontal="left" vertical="top" wrapText="1"/>
    </xf>
    <xf numFmtId="0" fontId="8" fillId="0" borderId="0" xfId="0" applyFont="1" applyAlignment="1">
      <alignment horizontal="left" vertical="top" wrapText="1"/>
    </xf>
    <xf numFmtId="0" fontId="5" fillId="0" borderId="0" xfId="7" applyAlignment="1">
      <alignment vertical="top" wrapText="1"/>
    </xf>
    <xf numFmtId="0" fontId="0" fillId="6" borderId="19" xfId="11" applyFont="1" applyAlignment="1">
      <alignment horizontal="left" vertical="top" wrapText="1"/>
    </xf>
    <xf numFmtId="0" fontId="6" fillId="6" borderId="19" xfId="11" applyFont="1" applyAlignment="1">
      <alignment horizontal="left" vertical="top" wrapText="1"/>
    </xf>
    <xf numFmtId="0" fontId="0" fillId="6" borderId="19" xfId="11" applyFont="1"/>
    <xf numFmtId="0" fontId="0" fillId="7" borderId="0" xfId="0" applyFill="1"/>
    <xf numFmtId="0" fontId="6" fillId="6" borderId="19" xfId="11" quotePrefix="1" applyFont="1" applyAlignment="1">
      <alignment horizontal="left" vertical="top" wrapText="1"/>
    </xf>
    <xf numFmtId="0" fontId="6" fillId="6" borderId="19" xfId="11" applyFont="1" applyAlignment="1">
      <alignment vertical="top" wrapText="1"/>
    </xf>
    <xf numFmtId="0" fontId="0" fillId="0" borderId="0" xfId="0" applyAlignment="1">
      <alignment vertical="top"/>
    </xf>
    <xf numFmtId="0" fontId="6" fillId="6" borderId="19" xfId="11" applyFont="1" applyAlignment="1">
      <alignment vertical="top"/>
    </xf>
    <xf numFmtId="0" fontId="0" fillId="6" borderId="19" xfId="11" quotePrefix="1" applyFont="1" applyAlignment="1">
      <alignment horizontal="left" vertical="top" wrapText="1"/>
    </xf>
    <xf numFmtId="0" fontId="17" fillId="6" borderId="19" xfId="11" applyFont="1" applyAlignment="1">
      <alignment horizontal="left" vertical="top" wrapText="1"/>
    </xf>
    <xf numFmtId="0" fontId="0" fillId="6" borderId="19" xfId="11" applyFont="1" applyAlignment="1">
      <alignment vertical="top" wrapText="1"/>
    </xf>
    <xf numFmtId="0" fontId="4" fillId="6" borderId="19" xfId="11" applyFont="1" applyAlignment="1">
      <alignment vertical="top" wrapText="1"/>
    </xf>
    <xf numFmtId="0" fontId="13" fillId="6" borderId="19" xfId="11" applyFont="1" applyAlignment="1">
      <alignment horizontal="left" vertical="top" wrapText="1"/>
    </xf>
    <xf numFmtId="0" fontId="12" fillId="6" borderId="19" xfId="11" applyFont="1" applyAlignment="1">
      <alignment horizontal="left" vertical="top" wrapText="1"/>
    </xf>
    <xf numFmtId="0" fontId="6" fillId="6" borderId="19" xfId="11" applyFont="1" applyAlignment="1">
      <alignment wrapText="1"/>
    </xf>
    <xf numFmtId="0" fontId="12" fillId="6" borderId="19" xfId="11" applyFont="1" applyAlignment="1">
      <alignment wrapText="1"/>
    </xf>
    <xf numFmtId="0" fontId="5" fillId="6" borderId="19" xfId="11" applyFont="1" applyAlignment="1">
      <alignment vertical="top" wrapText="1"/>
    </xf>
    <xf numFmtId="0" fontId="6" fillId="7" borderId="0" xfId="0" applyFont="1" applyFill="1"/>
    <xf numFmtId="0" fontId="3" fillId="6" borderId="19" xfId="11" applyFont="1" applyAlignment="1">
      <alignment vertical="top" wrapText="1"/>
    </xf>
    <xf numFmtId="0" fontId="0" fillId="8" borderId="0" xfId="0" applyFill="1"/>
    <xf numFmtId="0" fontId="2" fillId="6" borderId="19" xfId="11" applyFont="1" applyAlignment="1">
      <alignment vertical="top" wrapText="1"/>
    </xf>
    <xf numFmtId="0" fontId="0" fillId="9" borderId="0" xfId="0" applyFill="1"/>
    <xf numFmtId="14" fontId="0" fillId="7" borderId="0" xfId="0" applyNumberFormat="1" applyFill="1"/>
    <xf numFmtId="0" fontId="1" fillId="6" borderId="19" xfId="11" applyFont="1" applyAlignment="1">
      <alignment vertical="top" wrapText="1"/>
    </xf>
    <xf numFmtId="0" fontId="0" fillId="0" borderId="0" xfId="0" applyAlignment="1">
      <alignment horizontal="left" vertical="center" wrapText="1"/>
    </xf>
    <xf numFmtId="0" fontId="0" fillId="0" borderId="0" xfId="0" applyAlignment="1">
      <alignment horizontal="left" vertical="center"/>
    </xf>
    <xf numFmtId="0" fontId="6" fillId="0" borderId="0" xfId="0" applyFont="1" applyAlignment="1">
      <alignment horizontal="left" vertical="center" wrapText="1"/>
    </xf>
    <xf numFmtId="22" fontId="6" fillId="0" borderId="0" xfId="0" applyNumberFormat="1" applyFont="1" applyAlignment="1">
      <alignment horizontal="left" vertical="center" wrapText="1"/>
    </xf>
    <xf numFmtId="22" fontId="0" fillId="0" borderId="0" xfId="0" applyNumberFormat="1" applyAlignment="1">
      <alignment horizontal="left" vertical="center"/>
    </xf>
    <xf numFmtId="0" fontId="0" fillId="0" borderId="0" xfId="0" applyAlignment="1">
      <alignment vertical="center"/>
    </xf>
    <xf numFmtId="0" fontId="6" fillId="0" borderId="0" xfId="0" applyFont="1" applyAlignment="1">
      <alignment vertical="center"/>
    </xf>
    <xf numFmtId="0" fontId="0" fillId="5" borderId="0" xfId="0" applyFill="1" applyAlignment="1">
      <alignment vertical="center"/>
    </xf>
    <xf numFmtId="0" fontId="6" fillId="5" borderId="0" xfId="0" applyFont="1" applyFill="1" applyAlignment="1">
      <alignment vertical="center"/>
    </xf>
    <xf numFmtId="0" fontId="25" fillId="0" borderId="20" xfId="0" applyFont="1" applyBorder="1" applyAlignment="1">
      <alignment horizontal="left"/>
    </xf>
    <xf numFmtId="0" fontId="22" fillId="0" borderId="20" xfId="20">
      <alignment horizontal="left"/>
    </xf>
  </cellXfs>
  <cellStyles count="33">
    <cellStyle name="Comma 2" xfId="4" xr:uid="{A35DE530-6DBD-4E7F-A2FE-DE07BE7FF943}"/>
    <cellStyle name="Hyperlink" xfId="5" builtinId="8"/>
    <cellStyle name="Hyperlink 2" xfId="9" xr:uid="{2F9BCA09-0FDD-4A1C-9DA6-A8CF05321C24}"/>
    <cellStyle name="Normal" xfId="0" builtinId="0"/>
    <cellStyle name="Normal 10" xfId="18" xr:uid="{39F1608D-D57F-46B5-9824-C9DC439EF50B}"/>
    <cellStyle name="Normal 11" xfId="19" xr:uid="{37261F12-52E7-48FA-80FC-0391D95CA43E}"/>
    <cellStyle name="Normal 153" xfId="2" xr:uid="{D54446BF-6125-4DEC-B315-6FD45756BC81}"/>
    <cellStyle name="Normal 153 2" xfId="3" xr:uid="{FE793E12-370A-4CE3-97D9-98F51C74680A}"/>
    <cellStyle name="Normal 2" xfId="1" xr:uid="{1A2173A7-997D-4CBF-88B3-8F1285116E51}"/>
    <cellStyle name="Normal 2 2" xfId="10" xr:uid="{0731CF54-5252-4F7F-BB78-AD6186D28697}"/>
    <cellStyle name="Normal 2 2 2" xfId="14" xr:uid="{7E838BC0-525D-446A-8389-F07C97B4F8EB}"/>
    <cellStyle name="Normal 3" xfId="6" xr:uid="{69F4CD4C-03DA-4F47-B878-8000EBECF217}"/>
    <cellStyle name="Normal 4" xfId="7" xr:uid="{9E3C154C-3D59-4C27-8218-19232E2B90DA}"/>
    <cellStyle name="Normal 5" xfId="12" xr:uid="{8935D6C3-3C0C-4217-8855-81361FBAB245}"/>
    <cellStyle name="Normal 6" xfId="16" xr:uid="{78E0AF24-B790-4553-B918-6A92131148C5}"/>
    <cellStyle name="Normal 7" xfId="13" xr:uid="{5EC194BF-6E00-40B6-ADD0-F169601052DE}"/>
    <cellStyle name="Normal 8" xfId="8" xr:uid="{D4E6ED91-482F-4DCD-96D8-99D465872AAD}"/>
    <cellStyle name="Normal 9" xfId="17" xr:uid="{13BE856D-E239-497E-A311-7C3687D644A6}"/>
    <cellStyle name="Note" xfId="11" builtinId="10"/>
    <cellStyle name="syncfusion-grid-componentcolumn1" xfId="20" xr:uid="{EE5F3C6E-457B-43C4-9D89-B01B4B963784}"/>
    <cellStyle name="syncfusion-grid-componentcolumn10" xfId="28" xr:uid="{691167BB-09A7-4AF0-9FB6-95629C0452A6}"/>
    <cellStyle name="syncfusion-grid-componentcolumn11" xfId="29" xr:uid="{789C23AE-F1E6-4A99-AA96-18A0D59EFBAA}"/>
    <cellStyle name="syncfusion-grid-componentcolumn12" xfId="30" xr:uid="{AC9A579F-FF88-412F-B489-B5357D5E3048}"/>
    <cellStyle name="syncfusion-grid-componentcolumn13" xfId="31" xr:uid="{290C3853-6087-48AB-BE4F-989DEEE5F539}"/>
    <cellStyle name="syncfusion-grid-componentcolumn14" xfId="32" xr:uid="{03B44474-BB64-4599-B8C0-F269173B08EB}"/>
    <cellStyle name="syncfusion-grid-componentcolumn2" xfId="21" xr:uid="{F03C4532-F134-49EB-A5AF-31D3D1835049}"/>
    <cellStyle name="syncfusion-grid-componentcolumn3" xfId="15" xr:uid="{3FAA58D5-15A2-459E-92A4-0D334196F5DB}"/>
    <cellStyle name="syncfusion-grid-componentcolumn4" xfId="22" xr:uid="{86E5DB08-79DB-41B2-A6EC-2599999CE2AD}"/>
    <cellStyle name="syncfusion-grid-componentcolumn5" xfId="23" xr:uid="{6E00E1A2-1833-4BA2-B44F-31726688CA79}"/>
    <cellStyle name="syncfusion-grid-componentcolumn6" xfId="24" xr:uid="{3C92C57C-5B88-4BA0-9D95-370C6A8B8E3D}"/>
    <cellStyle name="syncfusion-grid-componentcolumn7" xfId="25" xr:uid="{500E1579-A3BB-4E23-A423-0192C9312F5B}"/>
    <cellStyle name="syncfusion-grid-componentcolumn8" xfId="26" xr:uid="{2FD381B2-F3CE-47E5-B106-AF63DCEFA11D}"/>
    <cellStyle name="syncfusion-grid-componentcolumn9" xfId="27" xr:uid="{3855A0A0-68CD-4D88-B15B-7D375953CF2D}"/>
  </cellStyles>
  <dxfs count="1757">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ont>
        <color rgb="FF000000"/>
      </font>
      <fill>
        <patternFill patternType="solid">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ont>
        <color rgb="FF000000"/>
      </font>
      <fill>
        <patternFill patternType="solid">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ont>
        <color rgb="FF000000"/>
      </font>
      <fill>
        <patternFill patternType="solid">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rgb="FFFFFF00"/>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rgb="FFFFFF00"/>
        </patternFill>
      </fill>
    </dxf>
    <dxf>
      <fill>
        <patternFill>
          <bgColor theme="1" tint="0.499984740745262"/>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border outline="0">
        <left style="medium">
          <color theme="3" tint="0.79998168889431442"/>
        </left>
        <top style="medium">
          <color theme="3" tint="0.79998168889431442"/>
        </top>
      </border>
    </dxf>
    <dxf>
      <fill>
        <patternFill patternType="solid">
          <fgColor indexed="64"/>
          <bgColor theme="9" tint="0.59999389629810485"/>
        </patternFill>
      </fill>
    </dxf>
    <dxf>
      <numFmt numFmtId="0" formatCode="General"/>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numFmt numFmtId="0" formatCode="General"/>
      <fill>
        <patternFill patternType="solid">
          <fgColor rgb="FF000000"/>
          <bgColor rgb="FFFCD5B4"/>
        </patternFill>
      </fill>
    </dxf>
    <dxf>
      <numFmt numFmtId="19" formatCode="d/mm/yyyy"/>
      <fill>
        <patternFill patternType="solid">
          <fgColor indexed="64"/>
          <bgColor theme="9" tint="0.59999389629810485"/>
        </patternFill>
      </fill>
    </dxf>
    <dxf>
      <fill>
        <patternFill patternType="solid">
          <fgColor rgb="FF000000"/>
          <bgColor rgb="FFFCD5B4"/>
        </patternFill>
      </fill>
    </dxf>
    <dxf>
      <fill>
        <patternFill patternType="solid">
          <fgColor rgb="FF000000"/>
          <bgColor rgb="FFFCD5B4"/>
        </patternFill>
      </fill>
    </dxf>
    <dxf>
      <numFmt numFmtId="19" formatCode="d/mm/yyyy"/>
      <fill>
        <patternFill patternType="solid">
          <fgColor indexed="64"/>
          <bgColor theme="9" tint="0.59999389629810485"/>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theme="9" tint="0.59999389629810485"/>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rgb="FFFCD5B4"/>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rgb="FF000000"/>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rgb="FF000000"/>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numFmt numFmtId="0" formatCode="General"/>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fill>
        <patternFill patternType="solid">
          <fgColor indexed="64"/>
          <bgColor theme="9" tint="0.59999389629810485"/>
        </patternFill>
      </fill>
    </dxf>
    <dxf>
      <border outline="0">
        <left style="medium">
          <color theme="3" tint="0.79998168889431442"/>
        </left>
      </border>
    </dxf>
    <dxf>
      <fill>
        <patternFill patternType="solid">
          <fgColor indexed="64"/>
          <bgColor theme="9" tint="0.59999389629810485"/>
        </patternFill>
      </fill>
    </dxf>
  </dxfs>
  <tableStyles count="1" defaultTableStyle="TableStyleMedium9" defaultPivotStyle="PivotStyleLight16">
    <tableStyle name="Invisible" pivot="0" table="0" count="0" xr9:uid="{BB9E6C1A-49C2-450F-953A-B21D80CB0345}"/>
  </tableStyles>
  <colors>
    <indexedColors>
      <rgbColor rgb="00000000"/>
      <rgbColor rgb="00FFFFFF"/>
      <rgbColor rgb="00FF0000"/>
      <rgbColor rgb="0000FF00"/>
      <rgbColor rgb="000000FF"/>
      <rgbColor rgb="00FFFF00"/>
      <rgbColor rgb="00FF00FF"/>
      <rgbColor rgb="0000FFFF"/>
      <rgbColor rgb="0001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2CDDC"/>
      <color rgb="FF99CCFF"/>
      <color rgb="FFB8CCE4"/>
      <color rgb="FF000000"/>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80596</xdr:colOff>
      <xdr:row>1</xdr:row>
      <xdr:rowOff>102577</xdr:rowOff>
    </xdr:from>
    <xdr:to>
      <xdr:col>8</xdr:col>
      <xdr:colOff>681403</xdr:colOff>
      <xdr:row>5</xdr:row>
      <xdr:rowOff>179772</xdr:rowOff>
    </xdr:to>
    <xdr:pic>
      <xdr:nvPicPr>
        <xdr:cNvPr id="3" name="Picture 2">
          <a:extLst>
            <a:ext uri="{FF2B5EF4-FFF2-40B4-BE49-F238E27FC236}">
              <a16:creationId xmlns:a16="http://schemas.microsoft.com/office/drawing/2014/main" id="{52102D59-6214-70FB-F343-18A8C3C5BEA2}"/>
            </a:ext>
          </a:extLst>
        </xdr:cNvPr>
        <xdr:cNvPicPr>
          <a:picLocks noChangeAspect="1"/>
        </xdr:cNvPicPr>
      </xdr:nvPicPr>
      <xdr:blipFill>
        <a:blip xmlns:r="http://schemas.openxmlformats.org/officeDocument/2006/relationships" r:embed="rId1"/>
        <a:stretch>
          <a:fillRect/>
        </a:stretch>
      </xdr:blipFill>
      <xdr:spPr>
        <a:xfrm>
          <a:off x="9209942" y="271096"/>
          <a:ext cx="3597519" cy="8172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44</xdr:col>
      <xdr:colOff>190500</xdr:colOff>
      <xdr:row>0</xdr:row>
      <xdr:rowOff>133350</xdr:rowOff>
    </xdr:from>
    <xdr:to>
      <xdr:col>52</xdr:col>
      <xdr:colOff>114122</xdr:colOff>
      <xdr:row>10</xdr:row>
      <xdr:rowOff>85725</xdr:rowOff>
    </xdr:to>
    <xdr:pic>
      <xdr:nvPicPr>
        <xdr:cNvPr id="2" name="Picture 1">
          <a:extLst>
            <a:ext uri="{FF2B5EF4-FFF2-40B4-BE49-F238E27FC236}">
              <a16:creationId xmlns:a16="http://schemas.microsoft.com/office/drawing/2014/main" id="{B6BED3DC-27F3-4E0C-ADF3-9C370602CB4C}"/>
            </a:ext>
          </a:extLst>
        </xdr:cNvPr>
        <xdr:cNvPicPr>
          <a:picLocks noChangeAspect="1"/>
        </xdr:cNvPicPr>
      </xdr:nvPicPr>
      <xdr:blipFill>
        <a:blip xmlns:r="http://schemas.openxmlformats.org/officeDocument/2006/relationships" r:embed="rId1"/>
        <a:stretch>
          <a:fillRect/>
        </a:stretch>
      </xdr:blipFill>
      <xdr:spPr>
        <a:xfrm>
          <a:off x="49320450" y="133350"/>
          <a:ext cx="5067122" cy="3028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33</xdr:col>
      <xdr:colOff>219075</xdr:colOff>
      <xdr:row>0</xdr:row>
      <xdr:rowOff>0</xdr:rowOff>
    </xdr:from>
    <xdr:to>
      <xdr:col>39</xdr:col>
      <xdr:colOff>446328</xdr:colOff>
      <xdr:row>7</xdr:row>
      <xdr:rowOff>114300</xdr:rowOff>
    </xdr:to>
    <xdr:pic>
      <xdr:nvPicPr>
        <xdr:cNvPr id="2" name="Picture 1">
          <a:extLst>
            <a:ext uri="{FF2B5EF4-FFF2-40B4-BE49-F238E27FC236}">
              <a16:creationId xmlns:a16="http://schemas.microsoft.com/office/drawing/2014/main" id="{4A2A339A-A3DF-521B-9CB0-F5D1E3EB896B}"/>
            </a:ext>
          </a:extLst>
        </xdr:cNvPr>
        <xdr:cNvPicPr>
          <a:picLocks noChangeAspect="1"/>
        </xdr:cNvPicPr>
      </xdr:nvPicPr>
      <xdr:blipFill>
        <a:blip xmlns:r="http://schemas.openxmlformats.org/officeDocument/2006/relationships" r:embed="rId1"/>
        <a:stretch>
          <a:fillRect/>
        </a:stretch>
      </xdr:blipFill>
      <xdr:spPr>
        <a:xfrm>
          <a:off x="35356800" y="0"/>
          <a:ext cx="4399203" cy="27051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85F2BCCD-8E7C-4AAD-A23A-7749999102A3}" name="road_names" displayName="road_names" ref="A1:B1048436" totalsRowShown="0" headerRowDxfId="1690">
  <autoFilter ref="A1:B1048436" xr:uid="{85F2BCCD-8E7C-4AAD-A23A-7749999102A3}"/>
  <sortState xmlns:xlrd2="http://schemas.microsoft.com/office/spreadsheetml/2017/richdata2" ref="A2:B10314">
    <sortCondition ref="A2:A10314"/>
  </sortState>
  <tableColumns count="2">
    <tableColumn id="1" xr3:uid="{049F9B85-D615-4E6E-BE2B-9F6B6EE0C89A}" name="road_name"/>
    <tableColumn id="2" xr3:uid="{902009DA-FEB2-4314-9E77-80518F5CB5ED}" name="road_id"/>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4EA2DD4-AA1D-4957-B284-E11DA93DAC73}" name="railing_style" displayName="railing_style" ref="AJ237:AM244" totalsRowShown="0">
  <autoFilter ref="AJ237:AM244" xr:uid="{04EA2DD4-AA1D-4957-B284-E11DA93DAC73}"/>
  <sortState xmlns:xlrd2="http://schemas.microsoft.com/office/spreadsheetml/2017/richdata2" ref="AJ238:AM244">
    <sortCondition ref="AJ237:AJ244"/>
  </sortState>
  <tableColumns count="4">
    <tableColumn id="1" xr3:uid="{436B1E51-E74E-4938-920D-4E46EBD66355}" name="Railing Style"/>
    <tableColumn id="2" xr3:uid="{93AD614C-3F0C-4C7A-9583-9A03E840ADDE}" name="has_terminal"/>
    <tableColumn id="3" xr3:uid="{E5B9A8C0-19A6-4AFE-9EE0-EEF9E9AF106E}" name="has_posts"/>
    <tableColumn id="4" xr3:uid="{AB342372-B2A0-410B-B5CD-3DC6EEBF4411}" name="can_share_posts"/>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531935D2-1735-462F-A49D-20272A0F0C93}" name="chamber_type" displayName="chamber_type" ref="AD50:AE57" totalsRowShown="0" headerRowDxfId="1650">
  <autoFilter ref="AD50:AE57" xr:uid="{531935D2-1735-462F-A49D-20272A0F0C93}"/>
  <sortState xmlns:xlrd2="http://schemas.microsoft.com/office/spreadsheetml/2017/richdata2" ref="AD51:AE57">
    <sortCondition ref="AD50:AD57"/>
  </sortState>
  <tableColumns count="2">
    <tableColumn id="1" xr3:uid="{8157C09C-4411-478F-BA9C-1B842D61DE0A}" name="Chamber Type"/>
    <tableColumn id="2" xr3:uid="{E62ECFD6-5C37-4853-A552-174D86C76F51}" name="Code"/>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D831D716-3AA7-48B2-BD01-E0C9DEFC90C5}" name="chamber_material" displayName="chamber_material" ref="AD60:AE73" totalsRowShown="0">
  <autoFilter ref="AD60:AE73" xr:uid="{D831D716-3AA7-48B2-BD01-E0C9DEFC90C5}"/>
  <sortState xmlns:xlrd2="http://schemas.microsoft.com/office/spreadsheetml/2017/richdata2" ref="AD61:AE73">
    <sortCondition ref="AD60:AD73"/>
  </sortState>
  <tableColumns count="2">
    <tableColumn id="1" xr3:uid="{F44238C4-558A-46ED-B047-59BBF5B3BBFF}" name="Chamber Material"/>
    <tableColumn id="2" xr3:uid="{A7C2E000-C97A-47C7-86D3-013AD518BEB1}" name="Code"/>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A24CE92E-FB73-4D38-B1DA-7F58B671D1CD}" name="drainage_shape" displayName="drainage_shape" ref="AD76:AE80" totalsRowShown="0">
  <autoFilter ref="AD76:AE80" xr:uid="{A24CE92E-FB73-4D38-B1DA-7F58B671D1CD}"/>
  <sortState xmlns:xlrd2="http://schemas.microsoft.com/office/spreadsheetml/2017/richdata2" ref="AD77:AE80">
    <sortCondition ref="AD76:AD80"/>
  </sortState>
  <tableColumns count="2">
    <tableColumn id="1" xr3:uid="{86EA53D4-0641-4652-A307-1877142A1286}" name="Drainage Shape"/>
    <tableColumn id="2" xr3:uid="{2DB66637-5F68-4304-91E6-C6DC69FCF28B}" name="Code"/>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CD67F24E-5F50-4242-9296-67D05CD81FB1}" name="cover_type" displayName="cover_type" ref="AD83:AE86" totalsRowShown="0">
  <autoFilter ref="AD83:AE86" xr:uid="{CD67F24E-5F50-4242-9296-67D05CD81FB1}"/>
  <sortState xmlns:xlrd2="http://schemas.microsoft.com/office/spreadsheetml/2017/richdata2" ref="AD84:AE86">
    <sortCondition ref="AD83:AD86"/>
  </sortState>
  <tableColumns count="2">
    <tableColumn id="1" xr3:uid="{21159715-0E8F-4EF8-9EB5-FECFEACD7068}" name="Cover Type"/>
    <tableColumn id="2" xr3:uid="{53B7EEAC-F2AF-4F9D-8BD4-299E98FB2C18}" name="Code"/>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332EE4D1-E34B-4EF3-8DDA-C4EAFA70C347}" name="cover_class" displayName="cover_class" ref="AD89:AE94" totalsRowShown="0">
  <autoFilter ref="AD89:AE94" xr:uid="{332EE4D1-E34B-4EF3-8DDA-C4EAFA70C347}"/>
  <sortState xmlns:xlrd2="http://schemas.microsoft.com/office/spreadsheetml/2017/richdata2" ref="AD90:AE94">
    <sortCondition ref="AD89:AD94"/>
  </sortState>
  <tableColumns count="2">
    <tableColumn id="1" xr3:uid="{3187BA2D-35A6-41D2-A5DC-E4B2BD07464B}" name="Cover Class"/>
    <tableColumn id="2" xr3:uid="{AF130EBA-3510-434C-8284-B9E7EC3F82C8}" name="Code"/>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12761829-A5DF-4342-A6FA-B1E37F635D3F}" name="cover_material" displayName="cover_material" ref="AD97:AE106" totalsRowShown="0">
  <autoFilter ref="AD97:AE106" xr:uid="{12761829-A5DF-4342-A6FA-B1E37F635D3F}"/>
  <sortState xmlns:xlrd2="http://schemas.microsoft.com/office/spreadsheetml/2017/richdata2" ref="AD98:AE106">
    <sortCondition ref="AD97:AD106"/>
  </sortState>
  <tableColumns count="2">
    <tableColumn id="1" xr3:uid="{A621C6CF-247F-4870-B8D1-7BC34D32655B}" name="Cover Material"/>
    <tableColumn id="2" xr3:uid="{E88E9B5A-42D3-4C2C-B020-5B58B8B9E544}" name="Code"/>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744CBA08-5841-4C8A-82ED-7E25E3C85621}" name="drain_type" displayName="drain_type" ref="AD109:AE137" totalsRowShown="0">
  <autoFilter ref="AD109:AE137" xr:uid="{744CBA08-5841-4C8A-82ED-7E25E3C85621}"/>
  <sortState xmlns:xlrd2="http://schemas.microsoft.com/office/spreadsheetml/2017/richdata2" ref="AD110:AE137">
    <sortCondition ref="AD109:AD137"/>
  </sortState>
  <tableColumns count="2">
    <tableColumn id="1" xr3:uid="{61EDF511-D80E-4759-AE8E-869D355E0F35}" name="Drain Type Non-AMDS"/>
    <tableColumn id="2" xr3:uid="{8E3D7F7A-1922-4D8B-9367-7F46C1959B74}" name="Code"/>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566F1C73-33E1-43FD-9AFF-FE1D7B44C98B}" name="surface_binder" displayName="surface_binder" ref="AJ1:AK28" totalsRowShown="0">
  <autoFilter ref="AJ1:AK28" xr:uid="{566F1C73-33E1-43FD-9AFF-FE1D7B44C98B}"/>
  <sortState xmlns:xlrd2="http://schemas.microsoft.com/office/spreadsheetml/2017/richdata2" ref="AJ2:AK28">
    <sortCondition ref="AJ1:AJ28"/>
  </sortState>
  <tableColumns count="2">
    <tableColumn id="1" xr3:uid="{6E04DC60-6DEA-4FAD-A8C2-3FA1C7C98AAF}" name="Surface Binder"/>
    <tableColumn id="2" xr3:uid="{68AF737F-4E41-4726-8EE3-220E2C674F05}" name="Code"/>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4F032594-8FA9-4EF6-A051-A34F21472EB1}" name="surface_material" displayName="surface_material" ref="AJ31:AN72" totalsRowShown="0">
  <autoFilter ref="AJ31:AN72" xr:uid="{4F032594-8FA9-4EF6-A051-A34F21472EB1}"/>
  <sortState xmlns:xlrd2="http://schemas.microsoft.com/office/spreadsheetml/2017/richdata2" ref="AJ32:AM72">
    <sortCondition ref="AJ31:AJ72"/>
  </sortState>
  <tableColumns count="5">
    <tableColumn id="1" xr3:uid="{12193353-4162-49C4-86E6-8B1B7F8F2CF9}" name="Surface Material"/>
    <tableColumn id="2" xr3:uid="{6C594C91-699B-44D1-9A69-E32E57AF9539}" name="Type"/>
    <tableColumn id="3" xr3:uid="{958158EC-ADB8-4C77-AE11-E9652E265D64}" name="2nd Chip"/>
    <tableColumn id="4" xr3:uid="{90FEE07E-1A74-40FB-847B-5586E47C3751}" name="Surface Calculate Depth"/>
    <tableColumn id="5" xr3:uid="{C6B40B05-D254-4CE9-B23F-CB6CA75C988B}" name="Code"/>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1CD19588-7EFE-4642-A04D-DDC54D775C5C}" name="surface_specification" displayName="surface_specification" ref="AJ75:AK101" totalsRowShown="0">
  <autoFilter ref="AJ75:AK101" xr:uid="{1CD19588-7EFE-4642-A04D-DDC54D775C5C}"/>
  <sortState xmlns:xlrd2="http://schemas.microsoft.com/office/spreadsheetml/2017/richdata2" ref="AJ76:AK101">
    <sortCondition ref="AJ75:AJ101"/>
  </sortState>
  <tableColumns count="2">
    <tableColumn id="1" xr3:uid="{1FE64E2C-8706-40EF-88A9-6828EC1F510C}" name="Surface Specification"/>
    <tableColumn id="2" xr3:uid="{162F67EE-4AB8-49C1-9363-E614F9B3A85E}" name="Code"/>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A9A79AE-1A07-430B-9F09-0EC73B05D6BA}" name="railing_make" displayName="railing_make" ref="B82:C97" totalsRowShown="0">
  <autoFilter ref="B82:C97" xr:uid="{DA9A79AE-1A07-430B-9F09-0EC73B05D6BA}"/>
  <sortState xmlns:xlrd2="http://schemas.microsoft.com/office/spreadsheetml/2017/richdata2" ref="B83:C97">
    <sortCondition ref="B82:B97"/>
  </sortState>
  <tableColumns count="2">
    <tableColumn id="1" xr3:uid="{BB28DCEA-35B0-4EB5-8FFE-98E074A217C6}" name="Railing Make"/>
    <tableColumn id="2" xr3:uid="{B6CBAFDA-8934-4653-A85B-27175D4EC0B5}" name="Code"/>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AFEBB53E-BEB0-4D36-A12C-D8C3BA283E11}" name="surface_function" displayName="surface_function" ref="AJ104:AK110" totalsRowShown="0">
  <autoFilter ref="AJ104:AK110" xr:uid="{AFEBB53E-BEB0-4D36-A12C-D8C3BA283E11}"/>
  <sortState xmlns:xlrd2="http://schemas.microsoft.com/office/spreadsheetml/2017/richdata2" ref="AJ105:AK110">
    <sortCondition ref="AJ104:AJ110"/>
  </sortState>
  <tableColumns count="2">
    <tableColumn id="1" xr3:uid="{440A7734-0CD7-4A34-8954-7C9F1854CEE3}" name="Surface Function"/>
    <tableColumn id="2" xr3:uid="{5BEF98DB-4882-40FD-8DD5-962EE78F6393}" name="Code"/>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F320855E-126C-4C14-BD68-242EB6A19E96}" name="reseal_reason" displayName="reseal_reason" ref="AJ113:AK120" totalsRowShown="0">
  <autoFilter ref="AJ113:AK120" xr:uid="{F320855E-126C-4C14-BD68-242EB6A19E96}"/>
  <sortState xmlns:xlrd2="http://schemas.microsoft.com/office/spreadsheetml/2017/richdata2" ref="AJ114:AK120">
    <sortCondition ref="AJ113:AJ120"/>
  </sortState>
  <tableColumns count="2">
    <tableColumn id="1" xr3:uid="{11C3B9F1-218D-4C26-BDD5-C8ABCCE9D8E0}" name="Reseal Reason"/>
    <tableColumn id="2" xr3:uid="{71C9D1FE-4607-4C39-8FC5-08CC386540BF}" name="Code"/>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93C24AAE-7893-4234-8EA9-E2C3874195B3}" name="additive" displayName="additive" ref="AJ123:AK127" totalsRowShown="0">
  <autoFilter ref="AJ123:AK127" xr:uid="{93C24AAE-7893-4234-8EA9-E2C3874195B3}"/>
  <sortState xmlns:xlrd2="http://schemas.microsoft.com/office/spreadsheetml/2017/richdata2" ref="AJ124:AK127">
    <sortCondition ref="AJ123:AJ127"/>
  </sortState>
  <tableColumns count="2">
    <tableColumn id="1" xr3:uid="{147C62F6-B599-4311-AAE5-23F59BC0F6C3}" name="Additive"/>
    <tableColumn id="2" xr3:uid="{F53956ED-052C-4511-A7FC-1865B2EBB04D}" name="Code"/>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EC659D0D-3523-4B27-AF3E-5434BA981772}" name="chip_size" displayName="chip_size" ref="AJ130:AK135" totalsRowShown="0">
  <autoFilter ref="AJ130:AK135" xr:uid="{EC659D0D-3523-4B27-AF3E-5434BA981772}"/>
  <sortState xmlns:xlrd2="http://schemas.microsoft.com/office/spreadsheetml/2017/richdata2" ref="AJ131:AK135">
    <sortCondition ref="AJ130:AJ135"/>
  </sortState>
  <tableColumns count="2">
    <tableColumn id="1" xr3:uid="{33B78BAC-0D22-4F67-9B49-EF5E05A2FE11}" name="Chip Size"/>
    <tableColumn id="2" xr3:uid="{6EFA0369-E1B3-4635-9DF4-EE6D9C59A9A0}" name="Code"/>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6C930377-0E98-444E-9184-0C4B5ED61FA1}" name="mix_designation_number" displayName="mix_designation_number" ref="AJ138:AK143" totalsRowShown="0">
  <autoFilter ref="AJ138:AK143" xr:uid="{6C930377-0E98-444E-9184-0C4B5ED61FA1}"/>
  <sortState xmlns:xlrd2="http://schemas.microsoft.com/office/spreadsheetml/2017/richdata2" ref="AJ139:AK143">
    <sortCondition ref="AJ138:AJ143"/>
  </sortState>
  <tableColumns count="2">
    <tableColumn id="1" xr3:uid="{9E3DF436-09F4-4B05-8A46-CCC9177BF63B}" name="Mix Designation Number"/>
    <tableColumn id="2" xr3:uid="{544D3C14-6759-4732-838F-41431164B66E}" name="Code"/>
  </tableColumns>
  <tableStyleInfo name="TableStyleMedium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2D4D30A0-4891-4480-9F8E-93040ECCFE15}" name="cutter" displayName="cutter" ref="AJ146:AK149" totalsRowShown="0">
  <autoFilter ref="AJ146:AK149" xr:uid="{2D4D30A0-4891-4480-9F8E-93040ECCFE15}"/>
  <sortState xmlns:xlrd2="http://schemas.microsoft.com/office/spreadsheetml/2017/richdata2" ref="AJ147:AK149">
    <sortCondition ref="AJ146:AJ149"/>
  </sortState>
  <tableColumns count="2">
    <tableColumn id="1" xr3:uid="{92E2645D-96E8-4C73-B36C-A97E54645998}" name="Cutter"/>
    <tableColumn id="2" xr3:uid="{63AAFE04-6C16-4D4C-9D59-6635FAE79C51}" name="Code"/>
  </tableColumns>
  <tableStyleInfo name="TableStyleMedium2"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5677FA58-5A70-4B72-B204-BC3A114B8077}" name="polymer" displayName="polymer" ref="AJ152:AK196" totalsRowShown="0">
  <autoFilter ref="AJ152:AK196" xr:uid="{5677FA58-5A70-4B72-B204-BC3A114B8077}"/>
  <sortState xmlns:xlrd2="http://schemas.microsoft.com/office/spreadsheetml/2017/richdata2" ref="AJ153:AK196">
    <sortCondition ref="AJ152:AJ196"/>
  </sortState>
  <tableColumns count="2">
    <tableColumn id="1" xr3:uid="{5A1947C4-E7FF-48FE-A378-629BC4CF1C14}" name="Polymer"/>
    <tableColumn id="2" xr3:uid="{9FDBB39D-6864-4644-9302-380A6CCE0B55}" name="Code"/>
  </tableColumns>
  <tableStyleInfo name="TableStyleMedium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FF4B3536-0327-46EB-9AD5-8D8675378832}" name="adhesion_agent" displayName="adhesion_agent" ref="AJ199:AK234" totalsRowShown="0">
  <autoFilter ref="AJ199:AK234" xr:uid="{FF4B3536-0327-46EB-9AD5-8D8675378832}"/>
  <sortState xmlns:xlrd2="http://schemas.microsoft.com/office/spreadsheetml/2017/richdata2" ref="AJ200:AK234">
    <sortCondition ref="AJ199:AJ234"/>
  </sortState>
  <tableColumns count="2">
    <tableColumn id="1" xr3:uid="{D19CED23-7CB4-4422-8FA8-A55324904F23}" name="Adhesion Agent"/>
    <tableColumn id="2" xr3:uid="{DF68F3C6-63D5-4F59-8A75-B4B7A2915BE2}" name="Code"/>
  </tableColumns>
  <tableStyleInfo name="TableStyleMedium2"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CAC4364B-D346-4F9D-B4F2-45B3CC50DA68}" name="cbr_type" displayName="cbr_type" ref="AD140:AD143" totalsRowShown="0">
  <autoFilter ref="AD140:AD143" xr:uid="{CAC4364B-D346-4F9D-B4F2-45B3CC50DA68}"/>
  <sortState xmlns:xlrd2="http://schemas.microsoft.com/office/spreadsheetml/2017/richdata2" ref="AD141:AD143">
    <sortCondition ref="AD140:AD143"/>
  </sortState>
  <tableColumns count="1">
    <tableColumn id="1" xr3:uid="{F6B748F9-EB23-4315-9882-A7CC5B6F3EEB}" name="CBR Type"/>
  </tableColumns>
  <tableStyleInfo name="TableStyleMedium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C0F7E1B-C1B0-42D2-A6A4-9CDBCB113098}" name="slurry_type" displayName="slurry_type" ref="AD146:AD150" totalsRowShown="0" headerRowDxfId="1649" dataDxfId="1648">
  <autoFilter ref="AD146:AD150" xr:uid="{0C0F7E1B-C1B0-42D2-A6A4-9CDBCB113098}"/>
  <sortState xmlns:xlrd2="http://schemas.microsoft.com/office/spreadsheetml/2017/richdata2" ref="AD147:AD150">
    <sortCondition ref="AD146:AD150"/>
  </sortState>
  <tableColumns count="1">
    <tableColumn id="1" xr3:uid="{FC84A98F-6DF1-4C0A-A49A-6A0BBA4323D3}" name="Slurry Type" dataDxfId="1647"/>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2E84F03-D3D9-447E-8AC9-7A0A03797983}" name="placement" displayName="placement" ref="B100:C129" totalsRowShown="0">
  <autoFilter ref="B100:C129" xr:uid="{12E84F03-D3D9-447E-8AC9-7A0A03797983}"/>
  <sortState xmlns:xlrd2="http://schemas.microsoft.com/office/spreadsheetml/2017/richdata2" ref="B101:C129">
    <sortCondition ref="B100:B129"/>
  </sortState>
  <tableColumns count="2">
    <tableColumn id="1" xr3:uid="{1564BBC4-8B68-4C55-94B7-C7645C738CCF}" name="Placement"/>
    <tableColumn id="2" xr3:uid="{3FF99AB9-C211-43DC-A0B7-09E3168D9A76}" name="has_uuid"/>
  </tableColumns>
  <tableStyleInfo name="TableStyleMedium2"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B675789C-A6BD-4B8D-8E53-358D98A3C4E4}" name="stopping_place_type" displayName="stopping_place_type" ref="AD153:AE159" totalsRowShown="0" headerRowDxfId="1646">
  <autoFilter ref="AD153:AE159" xr:uid="{B675789C-A6BD-4B8D-8E53-358D98A3C4E4}"/>
  <sortState xmlns:xlrd2="http://schemas.microsoft.com/office/spreadsheetml/2017/richdata2" ref="AD154:AE159">
    <sortCondition ref="AD153:AD159"/>
  </sortState>
  <tableColumns count="2">
    <tableColumn id="1" xr3:uid="{F2562476-7136-4014-A977-235DD92F585F}" name="Stopping Place Type"/>
    <tableColumn id="2" xr3:uid="{CFBF0D4F-0BE7-421B-909B-E2B641A5F35D}" name="Code"/>
  </tableColumns>
  <tableStyleInfo name="TableStyleMedium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73DD857D-928E-445F-8B7C-444DAEF67782}" name="litter_trap" displayName="litter_trap" ref="AD162:AD167" totalsRowShown="0" headerRowDxfId="1645" dataDxfId="1644">
  <autoFilter ref="AD162:AD167" xr:uid="{73DD857D-928E-445F-8B7C-444DAEF67782}"/>
  <sortState xmlns:xlrd2="http://schemas.microsoft.com/office/spreadsheetml/2017/richdata2" ref="AD163:AD167">
    <sortCondition ref="AD162:AD167"/>
  </sortState>
  <tableColumns count="1">
    <tableColumn id="1" xr3:uid="{F18E35C4-BCBE-4254-B221-D6AD276095CF}" name="Litter Trap" dataDxfId="1643"/>
  </tableColumns>
  <tableStyleInfo name="TableStyleMedium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7" xr:uid="{9381D944-1FE9-4E40-B939-E9576BF4B8AA}" name="outreach_type" displayName="outreach_type" ref="E97:E119" totalsRowShown="0" headerRowDxfId="1642">
  <autoFilter ref="E97:E119" xr:uid="{9381D944-1FE9-4E40-B939-E9576BF4B8AA}"/>
  <sortState xmlns:xlrd2="http://schemas.microsoft.com/office/spreadsheetml/2017/richdata2" ref="E98:E119">
    <sortCondition ref="E97:E119"/>
  </sortState>
  <tableColumns count="1">
    <tableColumn id="1" xr3:uid="{E07F94D8-9CEB-4FEC-AE5A-EFCC876EA73D}" name="Outreach Type"/>
  </tableColumns>
  <tableStyleInfo name="TableStyleMedium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9" xr:uid="{705E6AB1-66DC-448E-8C87-0DA26C4E2D76}" name="gantry_material" displayName="gantry_material" ref="E122:E126" totalsRowShown="0" headerRowDxfId="1641">
  <autoFilter ref="E122:E126" xr:uid="{705E6AB1-66DC-448E-8C87-0DA26C4E2D76}"/>
  <tableColumns count="1">
    <tableColumn id="1" xr3:uid="{3C9CF063-7AA6-4B74-9C5B-0071DCC627B2}" name="Gantry Material"/>
  </tableColumns>
  <tableStyleInfo name="TableStyleMedium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0" xr:uid="{DEE7A8DD-E909-4B07-9485-649B385D12B4}" name="gantry_shape" displayName="gantry_shape" ref="E129:E134" totalsRowShown="0" headerRowDxfId="1640">
  <autoFilter ref="E129:E134" xr:uid="{DEE7A8DD-E909-4B07-9485-649B385D12B4}"/>
  <sortState xmlns:xlrd2="http://schemas.microsoft.com/office/spreadsheetml/2017/richdata2" ref="E130:E134">
    <sortCondition ref="E129:E134"/>
  </sortState>
  <tableColumns count="1">
    <tableColumn id="1" xr3:uid="{99279237-F73E-4CE6-A5EB-076D61803B24}" name="Gantry Shape"/>
  </tableColumns>
  <tableStyleInfo name="TableStyleMedium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1" xr:uid="{D1D3F2DB-5446-450D-A5DF-967AD61918F4}" name="gantry_construction_type" displayName="gantry_construction_type" ref="E137:E139" totalsRowShown="0" headerRowDxfId="1639">
  <autoFilter ref="E137:E139" xr:uid="{D1D3F2DB-5446-450D-A5DF-967AD61918F4}"/>
  <tableColumns count="1">
    <tableColumn id="1" xr3:uid="{BD782B07-93CC-42E3-A97D-30F08E0BC1A1}" name="Gantry Construction Type"/>
  </tableColumns>
  <tableStyleInfo name="TableStyleMedium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2" xr:uid="{7A333F7A-F025-4222-A40B-83028DF0315B}" name="gantry_primary_function" displayName="gantry_primary_function" ref="E142:E145" totalsRowShown="0" headerRowDxfId="1638">
  <autoFilter ref="E142:E145" xr:uid="{7A333F7A-F025-4222-A40B-83028DF0315B}"/>
  <sortState xmlns:xlrd2="http://schemas.microsoft.com/office/spreadsheetml/2017/richdata2" ref="E143:E145">
    <sortCondition ref="E142:E145"/>
  </sortState>
  <tableColumns count="1">
    <tableColumn id="1" xr3:uid="{F28B8744-A187-4877-B6C8-9A47B4B3E7CA}" name="Gantry Primary Function"/>
  </tableColumns>
  <tableStyleInfo name="TableStyleMedium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4" xr:uid="{9F82A729-DF8D-422D-B6B3-2671ABFADCBD}" name="pathway_position" displayName="pathway_position" ref="E148:E154" totalsRowShown="0" headerRowDxfId="1637">
  <autoFilter ref="E148:E154" xr:uid="{9F82A729-DF8D-422D-B6B3-2671ABFADCBD}"/>
  <sortState xmlns:xlrd2="http://schemas.microsoft.com/office/spreadsheetml/2017/richdata2" ref="E149:E154">
    <sortCondition ref="E148:E154"/>
  </sortState>
  <tableColumns count="1">
    <tableColumn id="1" xr3:uid="{20825D01-E82B-4B8D-8D91-4B361DDB6191}" name="Pathway Position"/>
  </tableColumns>
  <tableStyleInfo name="TableStyleMedium2"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5" xr:uid="{657417D3-484F-4A9F-9F55-E706D14005F2}" name="pathway_purpose" displayName="pathway_purpose" ref="E157:E161" totalsRowShown="0" headerRowDxfId="1636">
  <autoFilter ref="E157:E161" xr:uid="{657417D3-484F-4A9F-9F55-E706D14005F2}"/>
  <sortState xmlns:xlrd2="http://schemas.microsoft.com/office/spreadsheetml/2017/richdata2" ref="E158:E161">
    <sortCondition ref="E157:E161"/>
  </sortState>
  <tableColumns count="1">
    <tableColumn id="1" xr3:uid="{14FA8727-0D2B-4B01-97CF-731654F47DB0}" name="Pathway Purpose"/>
  </tableColumns>
  <tableStyleInfo name="TableStyleMedium2"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6" xr:uid="{3913D98B-1C98-4182-A439-D1A616BA2F73}" name="pathway_surface_material" displayName="pathway_surface_material" ref="AD170:AE192" totalsRowShown="0" headerRowDxfId="1635">
  <autoFilter ref="AD170:AE192" xr:uid="{3913D98B-1C98-4182-A439-D1A616BA2F73}"/>
  <sortState xmlns:xlrd2="http://schemas.microsoft.com/office/spreadsheetml/2017/richdata2" ref="AD171:AE192">
    <sortCondition ref="AD170:AD192"/>
  </sortState>
  <tableColumns count="2">
    <tableColumn id="1" xr3:uid="{86C3D2F9-0B27-47C6-B040-67C535A348CB}" name="Pathway Surface Material"/>
    <tableColumn id="2" xr3:uid="{EDDC4EF5-8AB8-4B2F-AF1C-0D35392FC018}" name="Category"/>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0B955DE-60E7-497C-A2F3-594DA4522169}" name="bed_substrate" displayName="bed_substrate" ref="B132:C135" totalsRowShown="0">
  <autoFilter ref="B132:C135" xr:uid="{60B955DE-60E7-497C-A2F3-594DA4522169}"/>
  <sortState xmlns:xlrd2="http://schemas.microsoft.com/office/spreadsheetml/2017/richdata2" ref="B133:C135">
    <sortCondition ref="B132:B135"/>
  </sortState>
  <tableColumns count="2">
    <tableColumn id="1" xr3:uid="{8F820511-225E-4ABE-9436-8DF95B781320}" name="Bed Substrate"/>
    <tableColumn id="2" xr3:uid="{4E5A1C05-898F-4A77-8716-D9D328761023}" name="Code"/>
  </tableColumns>
  <tableStyleInfo name="TableStyleMedium2"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7" xr:uid="{453A178E-3385-4B44-8FD1-83C3E84CBF53}" name="pathway_basecourse_material" displayName="pathway_basecourse_material" ref="G157:G238" totalsRowShown="0" headerRowDxfId="1634">
  <autoFilter ref="G157:G238" xr:uid="{453A178E-3385-4B44-8FD1-83C3E84CBF53}"/>
  <sortState xmlns:xlrd2="http://schemas.microsoft.com/office/spreadsheetml/2017/richdata2" ref="G158:G238">
    <sortCondition ref="G157:G238"/>
  </sortState>
  <tableColumns count="1">
    <tableColumn id="1" xr3:uid="{EAF14D13-4522-41A3-8D4A-441027365782}" name="Pathway Basecourse Material"/>
  </tableColumns>
  <tableStyleInfo name="TableStyleMedium2"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9" xr:uid="{9D322D8C-C490-4905-B6CB-74B80433B1BF}" name="kerb_crossing_table" displayName="kerb_crossing_table" ref="E164:E168" totalsRowShown="0" headerRowDxfId="1633">
  <autoFilter ref="E164:E168" xr:uid="{9D322D8C-C490-4905-B6CB-74B80433B1BF}"/>
  <sortState xmlns:xlrd2="http://schemas.microsoft.com/office/spreadsheetml/2017/richdata2" ref="E165:E168">
    <sortCondition ref="E164:E168"/>
  </sortState>
  <tableColumns count="1">
    <tableColumn id="1" xr3:uid="{5EC274D1-9F40-44B4-98A8-D9774E6DECA7}" name="Kerb Crossing Type"/>
  </tableColumns>
  <tableStyleInfo name="TableStyleMedium2"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1" xr:uid="{FB9B9FBA-8CDA-40E9-B817-9D4985B76B0A}" name="traffic_island_type" displayName="traffic_island_type" ref="E171:E178" totalsRowShown="0">
  <autoFilter ref="E171:E178" xr:uid="{FB9B9FBA-8CDA-40E9-B817-9D4985B76B0A}"/>
  <sortState xmlns:xlrd2="http://schemas.microsoft.com/office/spreadsheetml/2017/richdata2" ref="E172:E178">
    <sortCondition ref="E171:E178"/>
  </sortState>
  <tableColumns count="1">
    <tableColumn id="1" xr3:uid="{4495CFAB-9E0D-495B-893A-198477C0059C}" name="Traffic Island Type"/>
  </tableColumns>
  <tableStyleInfo name="TableStyleMedium2"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2" xr:uid="{AB4474DB-D90E-4047-AF5F-BB9CC87EFFE1}" name="traffic_island_shape" displayName="traffic_island_shape" ref="E181:E190" totalsRowShown="0">
  <autoFilter ref="E181:E190" xr:uid="{AB4474DB-D90E-4047-AF5F-BB9CC87EFFE1}"/>
  <sortState xmlns:xlrd2="http://schemas.microsoft.com/office/spreadsheetml/2017/richdata2" ref="E182:E190">
    <sortCondition ref="E181:E190"/>
  </sortState>
  <tableColumns count="1">
    <tableColumn id="1" xr3:uid="{D12790BF-BE53-4AD6-8905-736807945F6F}" name="Traffic Island Shape"/>
  </tableColumns>
  <tableStyleInfo name="TableStyleMedium2"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3" xr:uid="{AFD302CE-7138-42AE-99CF-42DCB2915A72}" name="mep_asset_type" displayName="mep_asset_type" ref="E193:E270" totalsRowShown="0">
  <autoFilter ref="E193:E270" xr:uid="{AFD302CE-7138-42AE-99CF-42DCB2915A72}"/>
  <sortState xmlns:xlrd2="http://schemas.microsoft.com/office/spreadsheetml/2017/richdata2" ref="E194:E270">
    <sortCondition ref="E193:E270"/>
  </sortState>
  <tableColumns count="1">
    <tableColumn id="1" xr3:uid="{A067690C-6B74-47A6-8AC7-F917AB1148FB}" name="MEP Asset Type"/>
  </tableColumns>
  <tableStyleInfo name="TableStyleMedium2"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4" xr:uid="{B047361B-ABFE-44AD-A4CC-1BA3AFB0257D}" name="functional_system" displayName="functional_system" ref="B186:B215" totalsRowShown="0">
  <autoFilter ref="B186:B215" xr:uid="{B047361B-ABFE-44AD-A4CC-1BA3AFB0257D}"/>
  <sortState xmlns:xlrd2="http://schemas.microsoft.com/office/spreadsheetml/2017/richdata2" ref="B187:B215">
    <sortCondition ref="B186:B215"/>
  </sortState>
  <tableColumns count="1">
    <tableColumn id="1" xr3:uid="{9CDADFD1-4AF0-4633-8D7C-F29E0D99FFC6}" name="Functional System"/>
  </tableColumns>
  <tableStyleInfo name="TableStyleMedium2"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7" xr:uid="{8EDAC380-8D98-4063-9633-0D5E0DA355B0}" name="traffic_signal_display_type" displayName="traffic_signal_display_type" ref="L187:L197" totalsRowShown="0" headerRowDxfId="1632">
  <autoFilter ref="L187:L197" xr:uid="{8EDAC380-8D98-4063-9633-0D5E0DA355B0}"/>
  <sortState xmlns:xlrd2="http://schemas.microsoft.com/office/spreadsheetml/2017/richdata2" ref="L188:L197">
    <sortCondition ref="L187:L197"/>
  </sortState>
  <tableColumns count="1">
    <tableColumn id="1" xr3:uid="{28B6E9A6-F9CC-4F0A-B70D-8979E49BED6C}" name="Traffic Signal Display Type"/>
  </tableColumns>
  <tableStyleInfo name="TableStyleMedium2"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8" xr:uid="{9C75899A-67E5-41D9-8C55-943555A04BCA}" name="traffic_signal_designation" displayName="traffic_signal_designation" ref="L200:L207" totalsRowShown="0" headerRowDxfId="1631">
  <autoFilter ref="L200:L207" xr:uid="{9C75899A-67E5-41D9-8C55-943555A04BCA}"/>
  <sortState xmlns:xlrd2="http://schemas.microsoft.com/office/spreadsheetml/2017/richdata2" ref="L201:L207">
    <sortCondition ref="L200:L207"/>
  </sortState>
  <tableColumns count="1">
    <tableColumn id="1" xr3:uid="{F874287D-3DA8-491F-A8FB-7CFED5FAE4FF}" name="Traffic Signal Designation"/>
  </tableColumns>
  <tableStyleInfo name="TableStyleMedium2"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0" xr:uid="{ACFF10FE-DF62-463E-8F42-4CBBD652E941}" name="traffic_signal_aspect_size" displayName="traffic_signal_aspect_size" ref="R190:R193" totalsRowShown="0" headerRowDxfId="1630" dataDxfId="1629">
  <autoFilter ref="R190:R193" xr:uid="{ACFF10FE-DF62-463E-8F42-4CBBD652E941}"/>
  <sortState xmlns:xlrd2="http://schemas.microsoft.com/office/spreadsheetml/2017/richdata2" ref="R191:R193">
    <sortCondition ref="R190:R193"/>
  </sortState>
  <tableColumns count="1">
    <tableColumn id="1" xr3:uid="{14DEE444-5DDF-4026-84C0-14FA06D05A2C}" name="Traffic Signal Aspect Size" dataDxfId="1628"/>
  </tableColumns>
  <tableStyleInfo name="TableStyleMedium2"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1" xr:uid="{E70109A5-C859-4895-9380-5CAB0BB0EDFD}" name="traffic_signal_light_source" displayName="traffic_signal_light_source" ref="R196:R201" totalsRowShown="0" headerRowDxfId="1627">
  <autoFilter ref="R196:R201" xr:uid="{E70109A5-C859-4895-9380-5CAB0BB0EDFD}"/>
  <sortState xmlns:xlrd2="http://schemas.microsoft.com/office/spreadsheetml/2017/richdata2" ref="R197:R201">
    <sortCondition ref="R196:R201"/>
  </sortState>
  <tableColumns count="1">
    <tableColumn id="1" xr3:uid="{23B4865F-6B5F-41D8-A921-22E5079765FB}" name="Traffic Signal Light Source"/>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249BA17-1FF0-4C49-9DB8-F942513766EF}" name="culvert_slope" displayName="culvert_slope" ref="B138:C141" totalsRowShown="0">
  <autoFilter ref="B138:C141" xr:uid="{E249BA17-1FF0-4C49-9DB8-F942513766EF}"/>
  <sortState xmlns:xlrd2="http://schemas.microsoft.com/office/spreadsheetml/2017/richdata2" ref="B139:C141">
    <sortCondition ref="B138:B141"/>
  </sortState>
  <tableColumns count="2">
    <tableColumn id="1" xr3:uid="{7ADCDC9B-4F53-4576-AF09-782EB281E2B2}" name="Culvert Slope"/>
    <tableColumn id="2" xr3:uid="{7A7C2391-01D0-40B2-BAB1-6AF1E8FC0CC0}" name="Code"/>
  </tableColumns>
  <tableStyleInfo name="TableStyleMedium2"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2" xr:uid="{4158C6DD-E84E-4D99-B575-74BB6397F43D}" name="traffic_signal_mask" displayName="traffic_signal_mask" ref="R204:R210" totalsRowShown="0" headerRowDxfId="1626">
  <autoFilter ref="R204:R210" xr:uid="{4158C6DD-E84E-4D99-B575-74BB6397F43D}"/>
  <sortState xmlns:xlrd2="http://schemas.microsoft.com/office/spreadsheetml/2017/richdata2" ref="R205:R210">
    <sortCondition ref="R204:R210"/>
  </sortState>
  <tableColumns count="1">
    <tableColumn id="1" xr3:uid="{28378ECE-4ADE-47F7-BF21-96BB200DC516}" name="Traffic Signal Mask"/>
  </tableColumns>
  <tableStyleInfo name="TableStyleMedium2"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3" xr:uid="{B8F7AB20-F9A9-47A4-83E4-57B836BC408A}" name="traffic_signal_aspect_function" displayName="traffic_signal_aspect_function" ref="R213:R219" totalsRowShown="0" headerRowDxfId="1625">
  <autoFilter ref="R213:R219" xr:uid="{B8F7AB20-F9A9-47A4-83E4-57B836BC408A}"/>
  <sortState xmlns:xlrd2="http://schemas.microsoft.com/office/spreadsheetml/2017/richdata2" ref="R214:R219">
    <sortCondition ref="R213:R219"/>
  </sortState>
  <tableColumns count="1">
    <tableColumn id="1" xr3:uid="{0C4F7F0C-C0D6-4F67-99FF-B5913ABC57FA}" name="Traffic Signal Aspect Function"/>
  </tableColumns>
  <tableStyleInfo name="TableStyleMedium2"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4" xr:uid="{4EFECF07-5204-4D7E-B03B-696A0BEB2EBB}" name="traffic_signal_colour" displayName="traffic_signal_colour" ref="R222:R226" totalsRowShown="0" headerRowDxfId="1624" dataDxfId="1623">
  <autoFilter ref="R222:R226" xr:uid="{4EFECF07-5204-4D7E-B03B-696A0BEB2EBB}"/>
  <sortState xmlns:xlrd2="http://schemas.microsoft.com/office/spreadsheetml/2017/richdata2" ref="R223:R226">
    <sortCondition ref="R222:R226"/>
  </sortState>
  <tableColumns count="1">
    <tableColumn id="1" xr3:uid="{6CDBC3C8-28AD-42E8-BA34-9D9D32E8DF99}" name="Traffic Signal Colour" dataDxfId="1622"/>
  </tableColumns>
  <tableStyleInfo name="TableStyleMedium2"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5" xr:uid="{FE439981-1837-4B3E-9ADD-BE01FF1F1FA0}" name="traffic_signal_visor" displayName="traffic_signal_visor" ref="R229:R231" totalsRowShown="0" headerRowDxfId="1621" dataDxfId="1620">
  <autoFilter ref="R229:R231" xr:uid="{FE439981-1837-4B3E-9ADD-BE01FF1F1FA0}"/>
  <tableColumns count="1">
    <tableColumn id="1" xr3:uid="{5C6265D0-C88E-4DBA-BCAA-62DE2F0DDBCF}" name="Traffic Signal Visor" dataDxfId="1619"/>
  </tableColumns>
  <tableStyleInfo name="TableStyleMedium2"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7" xr:uid="{755766ED-6988-4129-9EEB-9BC97C68D6CA}" name="target_board_material" displayName="target_board_material" ref="L210:L214" totalsRowShown="0" headerRowDxfId="1618">
  <autoFilter ref="L210:L214" xr:uid="{755766ED-6988-4129-9EEB-9BC97C68D6CA}"/>
  <sortState xmlns:xlrd2="http://schemas.microsoft.com/office/spreadsheetml/2017/richdata2" ref="L211:L214">
    <sortCondition ref="L210:L214"/>
  </sortState>
  <tableColumns count="1">
    <tableColumn id="1" xr3:uid="{026A0327-7B8C-496E-B6CF-BA04FE311CA8}" name="Target Board Material"/>
  </tableColumns>
  <tableStyleInfo name="TableStyleMedium2"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9" xr:uid="{CE477AC4-6FB2-4ECF-9771-9AD012F44CD7}" name="light_source_type" displayName="light_source_type" ref="L217:L226" totalsRowShown="0" headerRowDxfId="1617">
  <autoFilter ref="L217:L226" xr:uid="{CE477AC4-6FB2-4ECF-9771-9AD012F44CD7}"/>
  <sortState xmlns:xlrd2="http://schemas.microsoft.com/office/spreadsheetml/2017/richdata2" ref="L218:L226">
    <sortCondition ref="L217:L226"/>
  </sortState>
  <tableColumns count="1">
    <tableColumn id="1" xr3:uid="{6B331F75-50AD-4D53-9894-AAE6AADBAD9E}" name="Light Source Type"/>
  </tableColumns>
  <tableStyleInfo name="TableStyleMedium2"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0" xr:uid="{830C4D8C-1ABE-454B-8F70-76C5C8B54C53}" name="receptor_type" displayName="receptor_type" ref="L229:L235" totalsRowShown="0" headerRowDxfId="1616">
  <autoFilter ref="L229:L235" xr:uid="{830C4D8C-1ABE-454B-8F70-76C5C8B54C53}"/>
  <sortState xmlns:xlrd2="http://schemas.microsoft.com/office/spreadsheetml/2017/richdata2" ref="L230:L235">
    <sortCondition ref="L229:L235"/>
  </sortState>
  <tableColumns count="1">
    <tableColumn id="1" xr3:uid="{7116BA59-F691-4F9C-8F03-687716E764F5}" name="Receptor Type"/>
  </tableColumns>
  <tableStyleInfo name="TableStyleMedium2" showFirstColumn="0" showLastColumn="0" showRowStripes="1" showColumnStripes="0"/>
</table>
</file>

<file path=xl/tables/table1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1" xr:uid="{13A00D0D-FD6F-49A2-9417-BB9F27200540}" name="control_method" displayName="control_method" ref="I221:I229" totalsRowShown="0" headerRowDxfId="1615">
  <autoFilter ref="I221:I229" xr:uid="{13A00D0D-FD6F-49A2-9417-BB9F27200540}"/>
  <sortState xmlns:xlrd2="http://schemas.microsoft.com/office/spreadsheetml/2017/richdata2" ref="I222:I229">
    <sortCondition ref="I221:I229"/>
  </sortState>
  <tableColumns count="1">
    <tableColumn id="1" xr3:uid="{DD6D33DB-6E09-4AD9-9DD0-892829E38E95}" name="Control Method"/>
  </tableColumns>
  <tableStyleInfo name="TableStyleMedium2" showFirstColumn="0" showLastColumn="0" showRowStripes="1" showColumnStripes="0"/>
</table>
</file>

<file path=xl/tables/table1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2" xr:uid="{DCABB4E5-85FF-41A3-98EC-CF34A556D305}" name="ballast_driver_location" displayName="ballast_driver_location" ref="I232:I238" totalsRowShown="0" headerRowDxfId="1614">
  <autoFilter ref="I232:I238" xr:uid="{DCABB4E5-85FF-41A3-98EC-CF34A556D305}"/>
  <sortState xmlns:xlrd2="http://schemas.microsoft.com/office/spreadsheetml/2017/richdata2" ref="I233:I238">
    <sortCondition ref="I232:I238"/>
  </sortState>
  <tableColumns count="1">
    <tableColumn id="1" xr3:uid="{3BA981D0-B458-4796-A42F-209DA7FF38B1}" name="Ballast Driver Location"/>
  </tableColumns>
  <tableStyleInfo name="TableStyleMedium2" showFirstColumn="0" showLastColumn="0" showRowStripes="1" showColumnStripes="0"/>
</table>
</file>

<file path=xl/tables/table1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3" xr:uid="{8315357A-F19E-4145-ABCE-A3F3AD1DE556}" name="power_supply_location" displayName="power_supply_location" ref="O226:O231" totalsRowShown="0" headerRowDxfId="1613">
  <autoFilter ref="O226:O231" xr:uid="{8315357A-F19E-4145-ABCE-A3F3AD1DE556}"/>
  <sortState xmlns:xlrd2="http://schemas.microsoft.com/office/spreadsheetml/2017/richdata2" ref="O227:O231">
    <sortCondition ref="O226:O231"/>
  </sortState>
  <tableColumns count="1">
    <tableColumn id="1" xr3:uid="{2F4A96F0-2741-4654-BA8F-E5E3BD0AAB8E}" name="Power Supply Location"/>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2870377-A2D3-42EE-ABC0-59DF066FFF98}" name="culvert_alignment" displayName="culvert_alignment" ref="B144:C147" totalsRowShown="0">
  <autoFilter ref="B144:C147" xr:uid="{B2870377-A2D3-42EE-ABC0-59DF066FFF98}"/>
  <sortState xmlns:xlrd2="http://schemas.microsoft.com/office/spreadsheetml/2017/richdata2" ref="B145:C147">
    <sortCondition ref="B144:B147"/>
  </sortState>
  <tableColumns count="2">
    <tableColumn id="1" xr3:uid="{977D5919-9E3C-4C58-A1A5-3E674C84FDD1}" name="Culvert Alignment"/>
    <tableColumn id="2" xr3:uid="{B439F4AC-01D2-4D7F-A6E0-1CE741E1192F}" name="Code"/>
  </tableColumns>
  <tableStyleInfo name="TableStyleMedium2" showFirstColumn="0" showLastColumn="0" showRowStripes="1" showColumnStripes="0"/>
</table>
</file>

<file path=xl/tables/table1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5" xr:uid="{EE46067E-A2B1-4E93-B77F-531B1E6DED42}" name="weigh_site_type" displayName="weigh_site_type" ref="B218:B222" totalsRowShown="0" headerRowDxfId="1612">
  <autoFilter ref="B218:B222" xr:uid="{EE46067E-A2B1-4E93-B77F-531B1E6DED42}"/>
  <sortState xmlns:xlrd2="http://schemas.microsoft.com/office/spreadsheetml/2017/richdata2" ref="B219:B222">
    <sortCondition ref="B218:B222"/>
  </sortState>
  <tableColumns count="1">
    <tableColumn id="1" xr3:uid="{EA4FC983-C5BE-4D66-A219-3F161353A4DD}" name="Weigh Site Type"/>
  </tableColumns>
  <tableStyleInfo name="TableStyleMedium2" showFirstColumn="0" showLastColumn="0" showRowStripes="1" showColumnStripes="0"/>
</table>
</file>

<file path=xl/tables/table1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6" xr:uid="{821230C7-AAE1-4931-A310-196A6DB12404}" name="cvsc" displayName="cvsc" ref="B225:B227" totalsRowShown="0" headerRowDxfId="1611" dataDxfId="1610">
  <autoFilter ref="B225:B227" xr:uid="{821230C7-AAE1-4931-A310-196A6DB12404}"/>
  <sortState xmlns:xlrd2="http://schemas.microsoft.com/office/spreadsheetml/2017/richdata2" ref="B226:B227">
    <sortCondition ref="B225:B227"/>
  </sortState>
  <tableColumns count="1">
    <tableColumn id="1" xr3:uid="{EDEE0E24-4A51-4032-8FE6-091F2658E29F}" name="CVSC" dataDxfId="1609"/>
  </tableColumns>
  <tableStyleInfo name="TableStyleMedium2" showFirstColumn="0" showLastColumn="0" showRowStripes="1" showColumnStripes="0"/>
</table>
</file>

<file path=xl/tables/table1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7" xr:uid="{335AB225-1FE6-4E38-8FE0-E6A877F4F0CC}" name="communication_system" displayName="communication_system" ref="B230:B234" totalsRowShown="0" headerRowDxfId="1608">
  <autoFilter ref="B230:B234" xr:uid="{335AB225-1FE6-4E38-8FE0-E6A877F4F0CC}"/>
  <sortState xmlns:xlrd2="http://schemas.microsoft.com/office/spreadsheetml/2017/richdata2" ref="B231:B234">
    <sortCondition ref="B230:B234"/>
  </sortState>
  <tableColumns count="1">
    <tableColumn id="1" xr3:uid="{E7FF0995-25C1-408C-A48E-0570CBD2CC7F}" name="Communication System"/>
  </tableColumns>
  <tableStyleInfo name="TableStyleMedium2" showFirstColumn="0" showLastColumn="0" showRowStripes="1" showColumnStripes="0"/>
</table>
</file>

<file path=xl/tables/table1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D7AD9BC4-E2E6-4EA5-A7AC-497CC0DF59A5}" name="crossed_function" displayName="crossed_function" ref="AD195:AD211" totalsRowShown="0">
  <autoFilter ref="AD195:AD211" xr:uid="{D7AD9BC4-E2E6-4EA5-A7AC-497CC0DF59A5}"/>
  <sortState xmlns:xlrd2="http://schemas.microsoft.com/office/spreadsheetml/2017/richdata2" ref="AD196:AD211">
    <sortCondition ref="AD195:AD211"/>
  </sortState>
  <tableColumns count="1">
    <tableColumn id="1" xr3:uid="{BC48957D-4147-4C8A-ADB2-6F6BD238191D}" name="Crossed Function"/>
  </tableColumns>
  <tableStyleInfo name="TableStyleMedium2" showFirstColumn="0" showLastColumn="0" showRowStripes="1" showColumnStripes="0"/>
</table>
</file>

<file path=xl/tables/table1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5" xr:uid="{3AB5CAC9-EE33-4BB5-B451-20086C730782}" name="ss_cross_section" displayName="ss_cross_section" ref="AD214:AD223" totalsRowShown="0">
  <autoFilter ref="AD214:AD223" xr:uid="{3AB5CAC9-EE33-4BB5-B451-20086C730782}"/>
  <sortState xmlns:xlrd2="http://schemas.microsoft.com/office/spreadsheetml/2017/richdata2" ref="AD215:AD223">
    <sortCondition ref="AD214:AD223"/>
  </sortState>
  <tableColumns count="1">
    <tableColumn id="1" xr3:uid="{133AADBF-5404-4A5C-AC96-A95874EA6360}" name="Super Structure Cross Section"/>
  </tableColumns>
  <tableStyleInfo name="TableStyleMedium2" showFirstColumn="0" showLastColumn="0" showRowStripes="1" showColumnStripes="0"/>
</table>
</file>

<file path=xl/tables/table1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8" xr:uid="{61BCFCEB-D468-4B84-B487-9E6BE0039AE5}" name="ss_long_section" displayName="ss_long_section" ref="AD226:AD237" totalsRowShown="0">
  <autoFilter ref="AD226:AD237" xr:uid="{61BCFCEB-D468-4B84-B487-9E6BE0039AE5}"/>
  <sortState xmlns:xlrd2="http://schemas.microsoft.com/office/spreadsheetml/2017/richdata2" ref="AD227:AD237">
    <sortCondition ref="AD226:AD237"/>
  </sortState>
  <tableColumns count="1">
    <tableColumn id="1" xr3:uid="{B66860D6-4D17-4BEE-9117-12273064E01A}" name="Super Structure Long Section"/>
  </tableColumns>
  <tableStyleInfo name="TableStyleMedium2" showFirstColumn="0" showLastColumn="0" showRowStripes="1" showColumnStripes="0"/>
</table>
</file>

<file path=xl/tables/table1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0" xr:uid="{1167264D-2E53-4F31-B2F0-FED281EF6710}" name="pier_type" displayName="pier_type" ref="X224:X236" totalsRowShown="0">
  <autoFilter ref="X224:X236" xr:uid="{1167264D-2E53-4F31-B2F0-FED281EF6710}"/>
  <sortState xmlns:xlrd2="http://schemas.microsoft.com/office/spreadsheetml/2017/richdata2" ref="X225:X236">
    <sortCondition ref="X224:X236"/>
  </sortState>
  <tableColumns count="1">
    <tableColumn id="1" xr3:uid="{80973A63-0C89-46AE-90B2-1D506A40F66E}" name="Pier Type"/>
  </tableColumns>
  <tableStyleInfo name="TableStyleMedium2" showFirstColumn="0" showLastColumn="0" showRowStripes="1" showColumnStripes="0"/>
</table>
</file>

<file path=xl/tables/table1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1" xr:uid="{0ADD5D3D-831B-434D-BEC1-F2329A52232B}" name="bearing_type" displayName="bearing_type" ref="X239:X258" totalsRowShown="0">
  <autoFilter ref="X239:X258" xr:uid="{0ADD5D3D-831B-434D-BEC1-F2329A52232B}"/>
  <sortState xmlns:xlrd2="http://schemas.microsoft.com/office/spreadsheetml/2017/richdata2" ref="X240:X258">
    <sortCondition ref="X239:X258"/>
  </sortState>
  <tableColumns count="1">
    <tableColumn id="1" xr3:uid="{FB49672E-A82B-401E-866D-5EDC2A23FECF}" name="Bearing Type"/>
  </tableColumns>
  <tableStyleInfo name="TableStyleMedium2" showFirstColumn="0" showLastColumn="0" showRowStripes="1" showColumnStripes="0"/>
</table>
</file>

<file path=xl/tables/table1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2" xr:uid="{05654DD1-133D-498C-81A0-CC483F49E37A}" name="deck_wearing_surface" displayName="deck_wearing_surface" ref="AD240:AD251" totalsRowShown="0">
  <autoFilter ref="AD240:AD251" xr:uid="{05654DD1-133D-498C-81A0-CC483F49E37A}"/>
  <sortState xmlns:xlrd2="http://schemas.microsoft.com/office/spreadsheetml/2017/richdata2" ref="AD241:AD251">
    <sortCondition ref="AD240:AD251"/>
  </sortState>
  <tableColumns count="1">
    <tableColumn id="1" xr3:uid="{EF7B4A0A-6308-40C7-BA4B-D70A82EBADC5}" name="Deck Wearing Surface"/>
  </tableColumns>
  <tableStyleInfo name="TableStyleMedium2" showFirstColumn="0" showLastColumn="0" showRowStripes="1" showColumnStripes="0"/>
</table>
</file>

<file path=xl/tables/table1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3" xr:uid="{A4DFF48B-9844-41C7-96FF-ED814A89EBFB}" name="expansion_joint_type" displayName="expansion_joint_type" ref="AD254:AD265" totalsRowShown="0">
  <autoFilter ref="AD254:AD265" xr:uid="{A4DFF48B-9844-41C7-96FF-ED814A89EBFB}"/>
  <sortState xmlns:xlrd2="http://schemas.microsoft.com/office/spreadsheetml/2017/richdata2" ref="AD255:AD265">
    <sortCondition ref="AD254:AD265"/>
  </sortState>
  <tableColumns count="1">
    <tableColumn id="1" xr3:uid="{13E2165F-2011-4060-95F7-5BE9F95FA25B}" name="Expansion Joint Type"/>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38E1875-7141-4102-8FA0-80BB56878E5D}" name="edge_material" displayName="edge_material" ref="B150:C158" totalsRowShown="0">
  <autoFilter ref="B150:C158" xr:uid="{938E1875-7141-4102-8FA0-80BB56878E5D}"/>
  <sortState xmlns:xlrd2="http://schemas.microsoft.com/office/spreadsheetml/2017/richdata2" ref="B151:C158">
    <sortCondition ref="B150:B158"/>
  </sortState>
  <tableColumns count="2">
    <tableColumn id="1" xr3:uid="{B34106DB-9420-4BB2-B78E-763CAE92BC53}" name="Edge Material"/>
    <tableColumn id="2" xr3:uid="{017F1D15-B657-4CA9-A6D2-F7B08FAFA9D8}" name="Code"/>
  </tableColumns>
  <tableStyleInfo name="TableStyleMedium2" showFirstColumn="0" showLastColumn="0" showRowStripes="1" showColumnStripes="0"/>
</table>
</file>

<file path=xl/tables/table1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4" xr:uid="{82C3CDC8-B48D-4263-8FEB-C9C7CF05FDC2}" name="beam_type" displayName="beam_type" ref="R234:R249" totalsRowShown="0">
  <autoFilter ref="R234:R249" xr:uid="{82C3CDC8-B48D-4263-8FEB-C9C7CF05FDC2}"/>
  <sortState xmlns:xlrd2="http://schemas.microsoft.com/office/spreadsheetml/2017/richdata2" ref="R235:R249">
    <sortCondition ref="R234:R249"/>
  </sortState>
  <tableColumns count="1">
    <tableColumn id="1" xr3:uid="{CAF7B9A3-D9E4-4DF6-BF7E-081C7C71AF5C}" name="Beam Type"/>
  </tableColumns>
  <tableStyleInfo name="TableStyleMedium2" showFirstColumn="0" showLastColumn="0" showRowStripes="1" showColumnStripes="0"/>
</table>
</file>

<file path=xl/tables/table1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5" xr:uid="{D1DA49A0-1623-40F0-8610-97B269CC07E6}" name="curvature_type" displayName="curvature_type" ref="R252:R260" totalsRowShown="0">
  <autoFilter ref="R252:R260" xr:uid="{D1DA49A0-1623-40F0-8610-97B269CC07E6}"/>
  <sortState xmlns:xlrd2="http://schemas.microsoft.com/office/spreadsheetml/2017/richdata2" ref="R253:R260">
    <sortCondition ref="R252:R260"/>
  </sortState>
  <tableColumns count="1">
    <tableColumn id="1" xr3:uid="{57CC327B-24AC-4C5D-8D7A-03A0FDCB3DBD}" name="Curvature Type"/>
  </tableColumns>
  <tableStyleInfo name="TableStyleMedium2" showFirstColumn="0" showLastColumn="0" showRowStripes="1" showColumnStripes="0"/>
</table>
</file>

<file path=xl/tables/table1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8" xr:uid="{18FDD019-A4CF-4334-B932-8A8C56369757}" name="deck_material" displayName="deck_material" ref="O234:O246" totalsRowShown="0">
  <autoFilter ref="O234:O246" xr:uid="{18FDD019-A4CF-4334-B932-8A8C56369757}"/>
  <sortState xmlns:xlrd2="http://schemas.microsoft.com/office/spreadsheetml/2017/richdata2" ref="O235:O246">
    <sortCondition ref="O234:O246"/>
  </sortState>
  <tableColumns count="1">
    <tableColumn id="1" xr3:uid="{5AFC3AF7-8EB7-4024-A277-CE0F5BC65951}" name="Deck Material"/>
  </tableColumns>
  <tableStyleInfo name="TableStyleMedium2" showFirstColumn="0" showLastColumn="0" showRowStripes="1" showColumnStripes="0"/>
</table>
</file>

<file path=xl/tables/table1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9" xr:uid="{AD00FF48-C7BF-4393-86A9-D7B66579D148}" name="ss_material" displayName="ss_material" ref="O249:O259" totalsRowShown="0">
  <autoFilter ref="O249:O259" xr:uid="{AD00FF48-C7BF-4393-86A9-D7B66579D148}"/>
  <sortState xmlns:xlrd2="http://schemas.microsoft.com/office/spreadsheetml/2017/richdata2" ref="O250:O259">
    <sortCondition ref="O249:O259"/>
  </sortState>
  <tableColumns count="1">
    <tableColumn id="1" xr3:uid="{EDC28A14-67EF-472D-A2DD-56079BCD9E91}" name="Super Structure Material"/>
  </tableColumns>
  <tableStyleInfo name="TableStyleMedium2" showFirstColumn="0" showLastColumn="0" showRowStripes="1" showColumnStripes="0"/>
</table>
</file>

<file path=xl/tables/table1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6C843993-424B-4593-A9F7-A540BE54EF3E}" name="tcd_sign_subclass" displayName="tcd_sign_subclass" ref="A1:C64" totalsRowShown="0">
  <autoFilter ref="A1:C64" xr:uid="{6C843993-424B-4593-A9F7-A540BE54EF3E}"/>
  <sortState xmlns:xlrd2="http://schemas.microsoft.com/office/spreadsheetml/2017/richdata2" ref="A2:C64">
    <sortCondition ref="B1:B64"/>
  </sortState>
  <tableColumns count="3">
    <tableColumn id="4" xr3:uid="{00B96674-A956-4429-8EA8-6446526CCF6F}" name="TCD Sign Class" dataDxfId="1607"/>
    <tableColumn id="1" xr3:uid="{D7FABF8A-72AE-4842-AE70-0D50858A61D3}" name="TCD Sign Sub-Class"/>
    <tableColumn id="2" xr3:uid="{A94F3A84-AA6F-456C-B572-F0A4A6DD5FA9}" name="Asset ID"/>
  </tableColumns>
  <tableStyleInfo name="TableStyleMedium2" showFirstColumn="0" showLastColumn="0" showRowStripes="1" showColumnStripes="0"/>
</table>
</file>

<file path=xl/tables/table1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1963A087-926B-44CB-8122-818BE19CE5D3}" name="SurfaceLayer" displayName="SurfaceLayer" ref="A4:BL9" totalsRowShown="0" dataDxfId="1756" tableBorderDxfId="1755" headerRowCellStyle="Normal" dataCellStyle="Normal">
  <autoFilter ref="A4:BL9" xr:uid="{1963A087-926B-44CB-8122-818BE19CE5D3}"/>
  <tableColumns count="64">
    <tableColumn id="1" xr3:uid="{E1231F14-FEF9-4BAC-A67A-7A88B37DFFB5}" name="Action" dataDxfId="1754" dataCellStyle="Normal"/>
    <tableColumn id="54" xr3:uid="{070B210E-8AE6-46C7-9B3F-DFF219F1962C}" name="Stage" dataDxfId="1753"/>
    <tableColumn id="2" xr3:uid="{44528297-AB67-4090-9D67-F38ABCB55DA1}" name="Asset ID" dataDxfId="1752" dataCellStyle="Normal"/>
    <tableColumn id="3" xr3:uid="{3C09EB5C-8628-420A-8440-1B01E591424E}" name="Road ID" dataDxfId="1751" dataCellStyle="Normal">
      <calculatedColumnFormula>IF(SurfaceLayer[[#This Row],[Road Name]]="", "", VLOOKUP(SurfaceLayer[[#This Row],[Road Name]], road_names[], 2, 0))</calculatedColumnFormula>
    </tableColumn>
    <tableColumn id="4" xr3:uid="{A6129478-A49D-49FA-8736-3B74B4116E85}" name="Road Name" dataDxfId="1750" dataCellStyle="Normal"/>
    <tableColumn id="5" xr3:uid="{D5C45706-8CB7-4A67-BB5C-9851D29C8F99}" name="Start" dataDxfId="1749" dataCellStyle="Normal"/>
    <tableColumn id="6" xr3:uid="{E603435E-C90D-4279-BE81-4314E99AF70F}" name="End" dataDxfId="1748" dataCellStyle="Normal"/>
    <tableColumn id="7" xr3:uid="{5ADC486B-D308-4190-A156-38B0054C5DC7}" name="Side" dataDxfId="1747" dataCellStyle="Normal"/>
    <tableColumn id="8" xr3:uid="{88950D4D-58B7-450F-ADD7-4BD108ED1C42}" name="Lefthand Side Offset" dataDxfId="1746" dataCellStyle="Normal"/>
    <tableColumn id="64" xr3:uid="{74FB3676-9F0D-41EE-8EB3-A40933AEB86D}" name="Length" dataDxfId="1745">
      <calculatedColumnFormula>IF(OR(SurfaceLayer[[#This Row],[Start]]="", SurfaceLayer[[#This Row],[End]]=""), "", SurfaceLayer[[#This Row],[End]]-SurfaceLayer[[#This Row],[Start]])</calculatedColumnFormula>
    </tableColumn>
    <tableColumn id="24" xr3:uid="{B28205C2-FACA-413B-B3D5-7B0EF979A7CA}" name="Layer Average Width" dataDxfId="1744" dataCellStyle="Normal"/>
    <tableColumn id="25" xr3:uid="{2687547C-1B59-4516-B172-7C35CEADC925}" name="Full Width?" dataDxfId="1743" dataCellStyle="Normal"/>
    <tableColumn id="66" xr3:uid="{91C66547-B512-4B44-9E9E-2A995F6FE9F3}" name="Area" dataDxfId="1742">
      <calculatedColumnFormula>IF(OR(SurfaceLayer[[#This Row],[Layer Average Width]]="", SurfaceLayer[[#This Row],[Length]]=""),"",SurfaceLayer[[#This Row],[Layer Average Width]]*SurfaceLayer[[#This Row],[Length]])</calculatedColumnFormula>
    </tableColumn>
    <tableColumn id="67" xr3:uid="{A24B2DEC-6154-4BEB-8392-3A0DF1427CAB}" name="Extra Area?" dataDxfId="1741"/>
    <tableColumn id="65" xr3:uid="{59272204-D5B2-463D-A228-51BEF55BB6AF}" name="Extra Area" dataDxfId="1740"/>
    <tableColumn id="16" xr3:uid="{44E5D977-8593-4CD7-A063-B1EF83833ED7}" name="Total Area" dataDxfId="1739" dataCellStyle="Normal">
      <calculatedColumnFormula>IF(SurfaceLayer[[#This Row],[Area]]="", "", SurfaceLayer[[#This Row],[Area]]+SurfaceLayer[[#This Row],[Extra Area]])</calculatedColumnFormula>
    </tableColumn>
    <tableColumn id="10" xr3:uid="{82C0CC0E-E99C-41C7-9271-EFC31297E785}" name="Layer Lane Coverage" dataDxfId="1738" dataCellStyle="Normal"/>
    <tableColumn id="11" xr3:uid="{3C583098-1A8C-48DB-A58B-7912C1437CB4}" name="Asset Owner Organisation" dataDxfId="1737" dataCellStyle="Normal"/>
    <tableColumn id="12" xr3:uid="{ABC41048-E6D3-49EB-A275-7BC021DB7C2D}" name="Asset Managing Organisation" dataDxfId="1736" dataCellStyle="Normal"/>
    <tableColumn id="13" xr3:uid="{A2B396BA-AFE7-4C67-803F-B62B2EBD5F4B}" name="RCA Sub-Organisation" dataDxfId="1735" dataCellStyle="Normal"/>
    <tableColumn id="14" xr3:uid="{F1C7B97C-77F2-4E61-869A-BA1A89C2479B}" name="Construction Date" dataDxfId="1734" dataCellStyle="Normal"/>
    <tableColumn id="15" xr3:uid="{9E8F7855-1021-4F0F-A96A-171E31454624}" name="Asset Design Life" dataDxfId="1733" dataCellStyle="Normal"/>
    <tableColumn id="17" xr3:uid="{B18A2CB0-A1A0-4DEC-B975-3B21194AF6ED}" name="Surface Layer Removed?" dataDxfId="1732" dataCellStyle="Normal"/>
    <tableColumn id="18" xr3:uid="{1D66AE7E-C6B5-40CE-94FD-4C709FCF5284}" name="Removal Date" dataDxfId="1731" dataCellStyle="Normal"/>
    <tableColumn id="19" xr3:uid="{A243232A-950C-4081-93DB-39EEBCF44620}" name="Work Origin" dataDxfId="1730" dataCellStyle="Normal"/>
    <tableColumn id="20" xr3:uid="{2A0097FB-D610-4FB2-96D1-7A4F920BD4AC}" name="Original Cost" dataDxfId="1729" dataCellStyle="Normal"/>
    <tableColumn id="21" xr3:uid="{47CEDF23-925F-43A8-AF33-258EF5C740F6}" name="NLTP Funded?" dataDxfId="1728" dataCellStyle="Normal"/>
    <tableColumn id="22" xr3:uid="{975E20CF-400A-4BC5-A040-862DA7FF332C}" name="Geometry" dataDxfId="1727" dataCellStyle="Normal"/>
    <tableColumn id="23" xr3:uid="{809FA9B8-C294-4663-8736-962F27FFDF1E}" name="Surface Binder" dataDxfId="1726" dataCellStyle="Normal"/>
    <tableColumn id="27" xr3:uid="{4090E956-B09C-47CE-8E30-9D1ED042009A}" name="Surface Material" dataDxfId="1725" dataCellStyle="Normal"/>
    <tableColumn id="28" xr3:uid="{FE236F73-DBDF-42F8-B8D2-77D77B48F3CB}" name="Surface Specification" dataDxfId="1724" dataCellStyle="Normal"/>
    <tableColumn id="29" xr3:uid="{915AEC04-848E-4AB3-B7C3-67B93A77503B}" name="Surface Function" dataDxfId="1723" dataCellStyle="Normal"/>
    <tableColumn id="30" xr3:uid="{AD5DFB78-C831-4F86-9CD0-165834D78A77}" name="Reseal Reason" dataDxfId="1722" dataCellStyle="Normal"/>
    <tableColumn id="33" xr3:uid="{648F5361-43B2-44DB-ACE0-BCCBA4F02286}" name="Application Rate" dataDxfId="1721" dataCellStyle="Normal"/>
    <tableColumn id="34" xr3:uid="{C205F10B-FCB8-41AA-BBFC-07E243EB8BAA}" name="Largest or Only Chip Grade" dataDxfId="1720" dataCellStyle="Normal"/>
    <tableColumn id="35" xr3:uid="{F79A70C1-8B2C-4CE1-BEAF-32FD501F847F}" name="Second Chip Grade" dataDxfId="1719" dataCellStyle="Normal"/>
    <tableColumn id="36" xr3:uid="{D1887A06-DDC5-4C41-AC25-3D9A9B32F4F4}" name="Third Chip Grade" dataDxfId="1718" dataCellStyle="Normal"/>
    <tableColumn id="37" xr3:uid="{2FC9E470-0BE9-4474-8E2D-64C41C5C4300}" name="Mix Designation Number" dataDxfId="1717" dataCellStyle="Normal"/>
    <tableColumn id="38" xr3:uid="{78146F54-8806-4DA1-A4DB-D04FBA6BF719}" name="Slurry Type" dataDxfId="1716" dataCellStyle="Normal"/>
    <tableColumn id="39" xr3:uid="{AF12A9E0-A0EB-4954-BAC3-D6FD0F039DA3}" name="Is Cutter Used?" dataDxfId="1715" dataCellStyle="Normal"/>
    <tableColumn id="40" xr3:uid="{C4507862-269C-4A45-A4CA-5BCBCA8A42A7}" name="Cutter Quantity" dataDxfId="1714" dataCellStyle="Normal"/>
    <tableColumn id="41" xr3:uid="{28EE8D59-220C-4B52-8F2D-D9EF89DC535D}" name="Cutter" dataDxfId="1713" dataCellStyle="Normal"/>
    <tableColumn id="42" xr3:uid="{7994A8F5-D623-483B-9480-43BC79BFF18D}" name="Is Flux Used?" dataDxfId="1712" dataCellStyle="Normal"/>
    <tableColumn id="43" xr3:uid="{97D2D658-48F2-4785-A056-04424B8A4A8C}" name="Flux Quantity" dataDxfId="1711" dataCellStyle="Normal"/>
    <tableColumn id="44" xr3:uid="{9FD4DB6D-55A8-4871-AB46-D5A43BFB3B95}" name="Measured Thickness" dataDxfId="1710" dataCellStyle="Normal"/>
    <tableColumn id="45" xr3:uid="{52371BF2-9F37-4C9E-AE5E-BAC7F4DADB17}" name="Calculated Thickness" dataDxfId="1709" dataCellStyle="Normal"/>
    <tableColumn id="46" xr3:uid="{F150ABB6-E92E-4015-93DD-87F0650DEFF2}" name="Polished Stone Value" dataDxfId="1708" dataCellStyle="Normal"/>
    <tableColumn id="47" xr3:uid="{F2A3F808-AA73-4197-B906-5DA5631C1574}" name="Is Polymer Used In Binder?" dataDxfId="1707" dataCellStyle="Normal"/>
    <tableColumn id="48" xr3:uid="{9691A40A-FA9F-4415-A79C-75DF9A0007E6}" name="Polymer Percentage" dataDxfId="1706" dataCellStyle="Normal"/>
    <tableColumn id="49" xr3:uid="{8CD41264-4053-470E-89F5-A22D08A3D971}" name="Polymer" dataDxfId="1705" dataCellStyle="Normal"/>
    <tableColumn id="50" xr3:uid="{29775E76-712E-48BD-9F22-1934A8A161A5}" name="Material Source" dataDxfId="1704" dataCellStyle="Normal"/>
    <tableColumn id="51" xr3:uid="{218532D7-9756-4F0A-A0E0-1B463268A3D9}" name="Includes Recycled Aggregate?" dataDxfId="1703" dataCellStyle="Normal"/>
    <tableColumn id="52" xr3:uid="{9DA7A498-45F9-440D-A882-3DFF7E6B9AFE}" name="Recycled Aggregate Percentage" dataDxfId="1702" dataCellStyle="Normal"/>
    <tableColumn id="53" xr3:uid="{0EEBEB02-06BB-4A9B-AC0E-7BD46F8E0C49}" name="Recycled Aggregate" dataDxfId="1701" dataCellStyle="Normal"/>
    <tableColumn id="55" xr3:uid="{B131BCCF-7A00-4F82-9123-565DBF81A23A}" name="ALD" dataDxfId="1700" dataCellStyle="Normal"/>
    <tableColumn id="56" xr3:uid="{EBA878E8-808A-44B5-9912-2808A2F4828C}" name="Work Origin ID" dataDxfId="1699" dataCellStyle="Normal"/>
    <tableColumn id="31" xr3:uid="{86C2F3E6-4161-41F0-8421-3B2180E2AD43}" name="Additive Used?" dataDxfId="1698" dataCellStyle="Normal"/>
    <tableColumn id="58" xr3:uid="{B17778A3-76B9-43C0-9203-AD1B0CC0DF4C}" name="Additive Quantity" dataDxfId="1697" dataCellStyle="Normal"/>
    <tableColumn id="59" xr3:uid="{CC5D7FA4-1876-4CAB-B632-538FC5D7008F}" name="Additive Recycled?" dataDxfId="1696" dataCellStyle="Normal"/>
    <tableColumn id="60" xr3:uid="{AE64A9FF-0B1E-4FAE-BF19-5ADBB38A0EEC}" name="Additive" dataDxfId="1695" dataCellStyle="Normal"/>
    <tableColumn id="32" xr3:uid="{E3E6EA51-BD45-4E68-B195-ABD947D0DB20}" name="Adhesion Agent Used?" dataDxfId="1694" dataCellStyle="Normal"/>
    <tableColumn id="62" xr3:uid="{850C37F2-91A0-4FCA-A9BF-72E453EBA915}" name="Adhesion Agent" dataDxfId="1693" dataCellStyle="Normal"/>
    <tableColumn id="63" xr3:uid="{515271F8-30B1-454E-8547-57C2F87B1F1E}" name="Adhesion Quantity" dataDxfId="1692" dataCellStyle="Normal"/>
    <tableColumn id="68" xr3:uid="{4EB0C1E9-A7EB-4730-9997-1BF5A08014C6}" name="Notes" dataDxfId="1691" dataCellStyle="Normal"/>
  </tableColumns>
  <tableStyleInfo name="TableStyleMedium7" showFirstColumn="0" showLastColumn="0" showRowStripes="1" showColumnStripes="0"/>
</table>
</file>

<file path=xl/tables/table1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6F575955-C25F-46A8-9D3A-3384C4C025C0}" name="Table126" displayName="Table126" ref="A4:AV9" totalsRowShown="0" dataDxfId="1606" headerRowCellStyle="Normal" dataCellStyle="Normal">
  <autoFilter ref="A4:AV9" xr:uid="{6F575955-C25F-46A8-9D3A-3384C4C025C0}"/>
  <tableColumns count="48">
    <tableColumn id="1" xr3:uid="{BB720324-D2B7-4325-937E-057871E5C98D}" name="Action" dataDxfId="1605" dataCellStyle="Normal"/>
    <tableColumn id="52" xr3:uid="{7B7AABEA-43C9-43E5-9E98-043FE5FCE27B}" name="Stage" dataDxfId="1604"/>
    <tableColumn id="2" xr3:uid="{85CB8F8A-1386-4111-922D-5D76925CCC1B}" name="Asset ID" dataDxfId="1603" dataCellStyle="Normal"/>
    <tableColumn id="3" xr3:uid="{0C58DCD3-D6C4-4C44-B28F-1265B7923C23}" name="Road ID" dataDxfId="1602" dataCellStyle="Normal">
      <calculatedColumnFormula>IF(Table126[[#This Row],[Road Name]]="", "", VLOOKUP(Table126[[#This Row],[Road Name]], road_names[], 2, 0))</calculatedColumnFormula>
    </tableColumn>
    <tableColumn id="4" xr3:uid="{2417CC04-EFFA-4FEE-8D7C-C0B74469B965}" name="Road Name" dataDxfId="1601" dataCellStyle="Normal"/>
    <tableColumn id="5" xr3:uid="{6942D129-EABE-4ADE-9A44-C05F1BCD6DD9}" name="Start" dataDxfId="1600" dataCellStyle="Normal"/>
    <tableColumn id="6" xr3:uid="{49A41F93-4F0F-4D8C-AAC9-F71DD87E71DC}" name="End" dataDxfId="1599" dataCellStyle="Normal"/>
    <tableColumn id="7" xr3:uid="{A09F9E4D-3270-401E-A4E5-48E0D9100797}" name="Side" dataDxfId="1598" dataCellStyle="Normal"/>
    <tableColumn id="8" xr3:uid="{608B30D5-9E9B-47F0-8279-B8CA8F7CA7FA}" name="Lefthand Side Offset" dataDxfId="1597" dataCellStyle="Normal"/>
    <tableColumn id="24" xr3:uid="{CD0CD156-832A-42DF-ABF7-B1D51CC15351}" name="Length" dataDxfId="1596" dataCellStyle="Normal">
      <calculatedColumnFormula>IF(OR(Table126[[#This Row],[Start]]="", Table126[[#This Row],[End]]=""), "", Table126[[#This Row],[End]]-Table126[[#This Row],[Start]])</calculatedColumnFormula>
    </tableColumn>
    <tableColumn id="27" xr3:uid="{E905ACFF-D295-4152-BC07-35246C28E999}" name="Layer Average Width" dataDxfId="1595" dataCellStyle="Normal"/>
    <tableColumn id="32" xr3:uid="{3C2D5224-A298-4233-BD7B-94BB5F87B1E5}" name="Full Width?" dataDxfId="1594" dataCellStyle="Normal"/>
    <tableColumn id="28" xr3:uid="{DCAA61BB-3C11-487E-844C-86438C3264D5}" name="Area" dataDxfId="1593" dataCellStyle="Normal">
      <calculatedColumnFormula>IF(OR(Table126[[#This Row],[Layer Average Width]]="", Table126[[#This Row],[Length]]=""),"",Table126[[#This Row],[Layer Average Width]]*Table126[[#This Row],[Length]])</calculatedColumnFormula>
    </tableColumn>
    <tableColumn id="29" xr3:uid="{0181B88D-CD3A-4F58-9819-5C8215192C6A}" name="Extra Area?" dataDxfId="1592" dataCellStyle="Normal"/>
    <tableColumn id="30" xr3:uid="{8E27B7E6-57C5-4339-A7FB-2171463C434C}" name="Extra Area" dataDxfId="1591" dataCellStyle="Normal"/>
    <tableColumn id="31" xr3:uid="{A1F13463-D727-48D2-9D79-11A67062B2E1}" name="Total Area" dataDxfId="1590" dataCellStyle="Normal">
      <calculatedColumnFormula>IF(Table126[[#This Row],[Area]]="", "", Table126[[#This Row],[Area]]+Table126[[#This Row],[Extra Area]])</calculatedColumnFormula>
    </tableColumn>
    <tableColumn id="33" xr3:uid="{5104D95C-45B4-41B1-A3D4-95B0275CE7C3}" name="Layer Lane Coverage" dataDxfId="1589" dataCellStyle="Normal"/>
    <tableColumn id="10" xr3:uid="{44DDE8B1-8DD3-483C-B29F-7B57E98965C3}" name="Asset Status" dataDxfId="1588" dataCellStyle="Normal"/>
    <tableColumn id="11" xr3:uid="{98AD3BA1-AFA1-4298-8E3E-19838EAB5A64}" name="Asset Owner Organisation" dataDxfId="1587" dataCellStyle="Normal"/>
    <tableColumn id="12" xr3:uid="{B56B060B-47F5-4C32-B127-72564D943B8A}" name="Asset Managing Organisation" dataDxfId="1586" dataCellStyle="Normal"/>
    <tableColumn id="13" xr3:uid="{FB103739-5211-47A2-B565-98527E9CFB22}" name="RCA Sub-Organisation" dataDxfId="1585" dataCellStyle="Normal"/>
    <tableColumn id="14" xr3:uid="{AE1A85AF-090A-46F9-8A3F-84EE2B297846}" name="Construction Date" dataDxfId="1584" dataCellStyle="Normal"/>
    <tableColumn id="15" xr3:uid="{55A6A2FC-C275-4BBB-99A9-0453ED973451}" name="Asset Design Life" dataDxfId="1583" dataCellStyle="Normal"/>
    <tableColumn id="16" xr3:uid="{D8407270-4913-44FE-9D3C-CF183959A63B}" name="Work Origin" dataDxfId="1582" dataCellStyle="Normal"/>
    <tableColumn id="17" xr3:uid="{64775214-3AB8-4850-8BB1-6906D513259D}" name="Original Cost" dataDxfId="1581" dataCellStyle="Normal"/>
    <tableColumn id="18" xr3:uid="{2AF2AD11-061D-4D7B-AD3A-55FB76C9A6BF}" name="NLTP Funded?" dataDxfId="1580" dataCellStyle="Normal"/>
    <tableColumn id="19" xr3:uid="{3B641815-5814-40BB-A4CC-92D937B22FD0}" name="Pavement Layer Removed?" dataDxfId="1579" dataCellStyle="Normal"/>
    <tableColumn id="20" xr3:uid="{59558961-ADD9-41CE-AD8A-A12E6E19CAB7}" name="Removal Date" dataDxfId="1578" dataCellStyle="Normal"/>
    <tableColumn id="21" xr3:uid="{EBBDD850-36D3-475B-B885-9A8ACB0B0FA2}" name="Geometry" dataDxfId="1577" dataCellStyle="Normal"/>
    <tableColumn id="22" xr3:uid="{E5DD65E3-2658-4B9F-A75F-8D9DEC0A1E81}" name="Primary Material" dataDxfId="1576" dataCellStyle="Normal"/>
    <tableColumn id="23" xr3:uid="{1275236C-904C-4170-AE2D-1E722B21CD70}" name="Thickness" dataDxfId="1575" dataCellStyle="Normal"/>
    <tableColumn id="34" xr3:uid="{39700A9E-8FBF-448D-BBC8-5086A13CF270}" name="Pavement Design Specification" dataDxfId="1574" dataCellStyle="Normal"/>
    <tableColumn id="35" xr3:uid="{4B4A3E4E-8BFE-47C1-8FC4-353C02E35B3E}" name="Pavement Traffic Design Loading" dataDxfId="1573" dataCellStyle="Normal"/>
    <tableColumn id="36" xr3:uid="{43529A49-6073-460F-ADD3-720EDD349688}" name="Stabilising Agent Used?" dataDxfId="1572" dataCellStyle="Normal"/>
    <tableColumn id="37" xr3:uid="{4DE96A44-D8AB-4514-BF5C-B00CB9BFF20D}" name="Stabilising Agent Type 1" dataDxfId="1571" dataCellStyle="Normal"/>
    <tableColumn id="38" xr3:uid="{FE30D8C4-6AA0-43B2-B2E6-7BD9DC5E603D}" name="Stabilising Agent Percentage 1" dataDxfId="1570" dataCellStyle="Normal"/>
    <tableColumn id="39" xr3:uid="{F60E2887-6180-4773-8F4F-DDAA1EC1037B}" name="Stabilising Agent Type 2" dataDxfId="1569" dataCellStyle="Normal"/>
    <tableColumn id="40" xr3:uid="{9909E75E-FD99-4ACE-A375-7C308C863EF9}" name="Stabilising Agent Percentage 2" dataDxfId="1568" dataCellStyle="Normal"/>
    <tableColumn id="41" xr3:uid="{3B047E4D-A0D8-4452-9842-FB09DB888271}" name="Unconfined Compressive Strength" dataDxfId="1567" dataCellStyle="Normal"/>
    <tableColumn id="42" xr3:uid="{CAE2B40B-EEC3-49E9-871C-55E34F77D669}" name="California Bearing Ratio" dataDxfId="1566" dataCellStyle="Normal"/>
    <tableColumn id="43" xr3:uid="{28C94775-6586-4632-8578-68515F97E5BA}" name="Primary Material Source" dataDxfId="1565" dataCellStyle="Normal"/>
    <tableColumn id="44" xr3:uid="{28DDCBB7-3BA8-4222-998C-5E41E9B3F498}" name="Secondary Material Used?" dataDxfId="1564" dataCellStyle="Normal"/>
    <tableColumn id="45" xr3:uid="{260E3139-86F2-404F-BFBC-7B933D8DBF75}" name="Secondary Material" dataDxfId="1563" dataCellStyle="Normal"/>
    <tableColumn id="46" xr3:uid="{A1819B39-9B57-4A6E-9DF8-730A2F19F061}" name="Secondary Material Percentage" dataDxfId="1562" dataCellStyle="Normal"/>
    <tableColumn id="47" xr3:uid="{6F0F9A65-E43D-43BE-9E1A-4B78FA8238C6}" name="Secondary Material Source" dataDxfId="1561" dataCellStyle="Normal"/>
    <tableColumn id="49" xr3:uid="{C5A695B9-3CD2-432F-96C1-93489B84E0D9}" name="Accuracy" dataDxfId="1560" dataCellStyle="Normal"/>
    <tableColumn id="50" xr3:uid="{A950E0A1-4EA6-4364-81C5-D0E45338AFB6}" name="Work Origin ID" dataDxfId="1559" dataCellStyle="Normal"/>
    <tableColumn id="51" xr3:uid="{C0AEA955-8077-4DD2-A9FC-782553283214}" name="Notes" dataDxfId="1558" dataCellStyle="Normal"/>
  </tableColumns>
  <tableStyleInfo name="TableStyleMedium7" showFirstColumn="0" showLastColumn="0" showRowStripes="1" showColumnStripes="0"/>
</table>
</file>

<file path=xl/tables/table1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9CEF1DBE-4569-4C18-84DD-4CEF01101EB1}" name="Subgrade_Layer" displayName="Subgrade_Layer" ref="A4:AA9" totalsRowShown="0" dataDxfId="1557" headerRowCellStyle="Normal" dataCellStyle="Normal">
  <autoFilter ref="A4:AA9" xr:uid="{9CEF1DBE-4569-4C18-84DD-4CEF01101EB1}"/>
  <tableColumns count="27">
    <tableColumn id="1" xr3:uid="{6CEC7997-4CD2-48A5-912B-35C10D7A3EB0}" name="Action" dataDxfId="1556" dataCellStyle="Normal"/>
    <tableColumn id="12" xr3:uid="{4919F528-2292-421D-8169-A4559E63CB3D}" name="Stage" dataDxfId="1555"/>
    <tableColumn id="2" xr3:uid="{BCAF9F0D-38C3-4AC8-8D72-51344F884BDF}" name="Asset ID" dataDxfId="1554" dataCellStyle="Normal"/>
    <tableColumn id="3" xr3:uid="{20D11ED9-7B88-455A-AEEB-DE1ACBC744C8}" name="Road ID" dataDxfId="1553" dataCellStyle="Normal">
      <calculatedColumnFormula>IF(Subgrade_Layer[[#This Row],[Road Name]]="", "", VLOOKUP(Subgrade_Layer[[#This Row],[Road Name]], road_names[], 2, 0))</calculatedColumnFormula>
    </tableColumn>
    <tableColumn id="4" xr3:uid="{6FDE9A26-6747-4FA9-BB3B-D0DAB2E61CA0}" name="Road Name" dataDxfId="1552" dataCellStyle="Normal"/>
    <tableColumn id="5" xr3:uid="{B22B02FB-A49B-4CE4-948C-F1184B5B335E}" name="Start" dataDxfId="1551" dataCellStyle="Normal"/>
    <tableColumn id="6" xr3:uid="{06C2610C-764B-4504-AE66-423AE607A504}" name="End" dataDxfId="1550" dataCellStyle="Normal"/>
    <tableColumn id="7" xr3:uid="{D360E59E-1EDE-47D2-9E41-6AE7D520BEFF}" name="Side" dataDxfId="1549" dataCellStyle="Normal"/>
    <tableColumn id="8" xr3:uid="{AD3EBCD5-1106-4C45-92B4-19CB86A9ED40}" name="Lefthand Side Offset" dataDxfId="1548" dataCellStyle="Normal"/>
    <tableColumn id="9" xr3:uid="{C9382D52-4EF2-44B1-9EF3-58882BF74618}" name="Length" dataDxfId="1547" dataCellStyle="Normal">
      <calculatedColumnFormula>IF(OR(Subgrade_Layer[[#This Row],[Start]]="", Subgrade_Layer[[#This Row],[End]]=""), "", Subgrade_Layer[[#This Row],[End]]-Subgrade_Layer[[#This Row],[Start]])</calculatedColumnFormula>
    </tableColumn>
    <tableColumn id="19" xr3:uid="{7948DDF5-5173-4861-A962-272FA7AADC04}" name="Layer Average Width" dataDxfId="1546" dataCellStyle="Normal"/>
    <tableColumn id="10" xr3:uid="{AD3F5146-4952-4EC2-A8B9-710B2470B175}" name="Area" dataDxfId="1545" dataCellStyle="Normal">
      <calculatedColumnFormula>IF(OR(Subgrade_Layer[[#This Row],[Layer Average Width]]="", Subgrade_Layer[[#This Row],[Length]]=""),"",Subgrade_Layer[[#This Row],[Layer Average Width]]*Subgrade_Layer[[#This Row],[Length]])</calculatedColumnFormula>
    </tableColumn>
    <tableColumn id="27" xr3:uid="{F9938060-57F4-48C1-9E22-B2A80AD2DC7C}" name="Extra Area?" dataDxfId="1544" dataCellStyle="Normal"/>
    <tableColumn id="11" xr3:uid="{E83579B0-F7F9-48A1-8A1C-90063EDF0916}" name="Extra Area" dataDxfId="1543" dataCellStyle="Normal"/>
    <tableColumn id="13" xr3:uid="{20011EB3-9DE3-4411-AC70-6C7267C349D9}" name="Total Area" dataDxfId="1542" dataCellStyle="Normal">
      <calculatedColumnFormula>IF(Subgrade_Layer[[#This Row],[Area]]="", "", Subgrade_Layer[[#This Row],[Area]]+Subgrade_Layer[[#This Row],[Extra Area]])</calculatedColumnFormula>
    </tableColumn>
    <tableColumn id="20" xr3:uid="{44180588-B5B3-4A56-805E-0DBE222FF679}" name="Layer Lane Coverage" dataDxfId="1541" dataCellStyle="Normal"/>
    <tableColumn id="14" xr3:uid="{FD1DD1AF-3586-4F67-8BB4-A5D966A0E6C2}" name="Subgrade Material" dataDxfId="1540" dataCellStyle="Normal"/>
    <tableColumn id="15" xr3:uid="{76EE6AF6-C5F6-46D0-95A9-9542C0D041DB}" name="Asset Status" dataDxfId="1539" dataCellStyle="Normal"/>
    <tableColumn id="16" xr3:uid="{66E396CE-7C7B-4F4C-8E93-43B189EA99C5}" name="Work Origin" dataDxfId="1538" dataCellStyle="Normal"/>
    <tableColumn id="17" xr3:uid="{E36B8155-EB92-42B4-AB83-39BBC2F32898}" name="NLTP Funded?" dataDxfId="1537" dataCellStyle="Normal"/>
    <tableColumn id="18" xr3:uid="{7677FD7F-5B7F-4A27-83CC-36606E52B83E}" name="Geometry" dataDxfId="1536" dataCellStyle="Normal"/>
    <tableColumn id="21" xr3:uid="{79839832-5BDF-4747-BB65-EDEEFAA9DCE8}" name="CBR" dataDxfId="1535" dataCellStyle="Normal"/>
    <tableColumn id="22" xr3:uid="{B9F98590-AD7F-4C66-B3CD-AFF78EE75B9A}" name="CBR Type" dataDxfId="1534" dataCellStyle="Normal"/>
    <tableColumn id="23" xr3:uid="{F9B3836E-C08B-4076-BFAA-9624667FDAF4}" name="Stabilising Agent Used?" dataDxfId="1533" dataCellStyle="Normal"/>
    <tableColumn id="24" xr3:uid="{878BE3AC-B733-443C-9695-C564A891965D}" name="Stabilising Agent" dataDxfId="1532" dataCellStyle="Normal"/>
    <tableColumn id="28" xr3:uid="{2134A6E7-5A5A-4051-86D3-1BCA2FDD6A0C}" name="Thickness" dataDxfId="1531" dataCellStyle="Normal"/>
    <tableColumn id="25" xr3:uid="{5EEBEDE4-812F-49F5-955D-96E8FA7C5D83}" name="Notes" dataDxfId="1530" dataCellStyle="Normal"/>
  </tableColumns>
  <tableStyleInfo name="TableStyleMedium7" showFirstColumn="0" showLastColumn="0" showRowStripes="1" showColumnStripes="0"/>
</table>
</file>

<file path=xl/tables/table1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7BF2022B-EA12-4395-9272-4AE60CCEA1E2}" name="Stopping_Place" displayName="Stopping_Place" ref="A4:AL9" totalsRowShown="0" dataDxfId="1529">
  <autoFilter ref="A4:AL9" xr:uid="{7BF2022B-EA12-4395-9272-4AE60CCEA1E2}"/>
  <tableColumns count="38">
    <tableColumn id="1" xr3:uid="{90B9FCC2-4B34-4389-A447-9BDB9F7E6E26}" name="Action" dataDxfId="1528"/>
    <tableColumn id="44" xr3:uid="{004A11A3-DFB1-4DAA-9D52-6B6423DE1286}" name="Stage" dataDxfId="1527"/>
    <tableColumn id="2" xr3:uid="{372BB346-1C6A-4A88-AF0A-6A939473DB9E}" name="Asset ID" dataDxfId="1526"/>
    <tableColumn id="3" xr3:uid="{9990E450-863F-45C1-8D93-C5173983162F}" name="Road ID" dataDxfId="1525">
      <calculatedColumnFormula>IF(Stopping_Place[[#This Row],[Road Name]]="","", VLOOKUP(Stopping_Place[[#This Row],[Road Name]],road_names[],2,FALSE))</calculatedColumnFormula>
    </tableColumn>
    <tableColumn id="4" xr3:uid="{E7CCBBC4-C532-4ECB-AD64-8C88CE0EBBC9}" name="Road Name" dataDxfId="1524"/>
    <tableColumn id="5" xr3:uid="{63840BF8-19CE-4FEA-957A-DF223DAEECD3}" name="Start" dataDxfId="1523"/>
    <tableColumn id="6" xr3:uid="{EDBCA022-C691-4034-A0DD-C35DF34FA740}" name="End" dataDxfId="1522"/>
    <tableColumn id="7" xr3:uid="{95E49F31-C2BE-4995-9942-A645AEB1ADB2}" name="Side" dataDxfId="1521"/>
    <tableColumn id="8" xr3:uid="{04D2B0D5-F60E-4A53-8901-3495CAA1149C}" name="Offset" dataDxfId="1520"/>
    <tableColumn id="43" xr3:uid="{F52004BC-E0BF-4F80-8FCA-5218A8EF438E}" name="Width" dataDxfId="1519"/>
    <tableColumn id="9" xr3:uid="{C5CA0795-69FB-401C-A3C1-346079A14B70}" name="Length" dataDxfId="1518">
      <calculatedColumnFormula>IF(OR(Stopping_Place[[#This Row],[Start]]="", Stopping_Place[[#This Row],[End]]=""), "", Stopping_Place[[#This Row],[End]]-Stopping_Place[[#This Row],[Start]])</calculatedColumnFormula>
    </tableColumn>
    <tableColumn id="25" xr3:uid="{9633E5BB-8177-4E26-990F-814B1E583128}" name="Adjustment" dataDxfId="1517"/>
    <tableColumn id="14" xr3:uid="{019041F4-4E18-4192-AD5D-62CB21293722}" name="Reason" dataDxfId="1516"/>
    <tableColumn id="10" xr3:uid="{A57213CA-17F9-4653-BB7A-91AD71FF4565}" name="Area" dataDxfId="1515">
      <calculatedColumnFormula>IF(OR(Stopping_Place[[#This Row],[Width]]="", Stopping_Place[[#This Row],[Length]]=""),"",Stopping_Place[[#This Row],[Width]]*Stopping_Place[[#This Row],[Length]])</calculatedColumnFormula>
    </tableColumn>
    <tableColumn id="26" xr3:uid="{C01CB481-4158-451F-AEA7-1C719933A028}" name="Extra Area?" dataDxfId="1514"/>
    <tableColumn id="11" xr3:uid="{41EA12C0-2408-430D-999A-52CC8CE1BB50}" name="Extra Area" dataDxfId="1513"/>
    <tableColumn id="12" xr3:uid="{988C6E4C-0476-4CA3-B28A-871FF2D78BA3}" name="Offset End" dataDxfId="1512"/>
    <tableColumn id="13" xr3:uid="{789F2385-B1DF-40AC-96B4-0EDBAB53FF0B}" name="Total Area" dataDxfId="1511"/>
    <tableColumn id="15" xr3:uid="{992989D1-E646-46F5-8E57-0587269B8BF3}" name="Asset Status" dataDxfId="1510"/>
    <tableColumn id="16" xr3:uid="{686A1805-9E4E-4ABA-88E7-A7A70533493C}" name="Work Origin" dataDxfId="1509"/>
    <tableColumn id="27" xr3:uid="{D28E8964-9A3E-41DB-B6B5-3D0DDA5D9665}" name="Original Cost" dataDxfId="1508"/>
    <tableColumn id="17" xr3:uid="{7AD016B7-D6D1-47D5-B0CD-DFED28B48F89}" name="NLTP Funded?" dataDxfId="1507"/>
    <tableColumn id="18" xr3:uid="{CC5D227F-0E65-4DE4-A258-5A20BC41A2FB}" name="Geometry" dataDxfId="1506"/>
    <tableColumn id="28" xr3:uid="{A0D37AF9-E53D-451C-95C0-614B78959870}" name="Stopping Place Type" dataDxfId="1505" dataCellStyle="Normal"/>
    <tableColumn id="29" xr3:uid="{E46E4BA4-A850-456D-BEB6-C6202E90EFF5}" name="Has A Stock Effluent Disposal?" dataDxfId="1504" dataCellStyle="Normal"/>
    <tableColumn id="30" xr3:uid="{C27A82CD-2B5E-4174-814F-6C9284D62B0C}" name="Waste Disposal Point?" dataDxfId="1503" dataCellStyle="Normal"/>
    <tableColumn id="31" xr3:uid="{27F26E34-A1FE-43E7-B234-957D3E09C2C9}" name="Has Toilets?" dataDxfId="1502" dataCellStyle="Normal"/>
    <tableColumn id="32" xr3:uid="{9ECA1B6A-8F81-49F0-869B-40078FE89A76}" name="Has Truck Parking?" dataDxfId="1501" dataCellStyle="Normal"/>
    <tableColumn id="33" xr3:uid="{D094FC4D-4A69-4F15-9D12-BA39E3CBF176}" name="Has Truck And Trailer Parking?" dataDxfId="1500" dataCellStyle="Normal"/>
    <tableColumn id="34" xr3:uid="{6CB029EE-14DE-4823-8919-F9BD41EAB6B8}" name="Has Campervan Parking?" dataDxfId="1499" dataCellStyle="Normal"/>
    <tableColumn id="35" xr3:uid="{A31F0B97-82B3-4AB0-80B1-1FAB8A42B7A4}" name="Has Lookout?" dataDxfId="1498" dataCellStyle="Normal"/>
    <tableColumn id="36" xr3:uid="{12868895-E285-4EB0-B86F-581BDA804479}" name="Is An Emergency Stopping Bay?" dataDxfId="1497" dataCellStyle="Normal"/>
    <tableColumn id="37" xr3:uid="{BCF332EC-D5DB-4BFF-984C-C85BB95CE3C2}" name="Is Heritage?" dataDxfId="1496" dataCellStyle="Normal"/>
    <tableColumn id="38" xr3:uid="{E750C2C9-CC13-4D78-8440-4A0EDE3FF4AC}" name="Consent Number" dataDxfId="1495" dataCellStyle="Normal"/>
    <tableColumn id="39" xr3:uid="{6AD0BE81-B542-4830-B642-163FF50A1A06}" name="Site Name" dataDxfId="1494" dataCellStyle="Normal"/>
    <tableColumn id="40" xr3:uid="{F8166348-2EF3-44FB-B44C-084047DFDAE9}" name="Approximate Capacity" dataDxfId="1493" dataCellStyle="Normal"/>
    <tableColumn id="41" xr3:uid="{37559442-0A55-4744-AE03-5ACC165787F6}" name="Overhead Cables?" dataDxfId="1492" dataCellStyle="Normal"/>
    <tableColumn id="42" xr3:uid="{92D49EBD-8C52-4A35-B605-D4B65F6C646E}" name="Notes" dataDxfId="1491" dataCellStyle="Normal"/>
  </tableColumns>
  <tableStyleInfo name="TableStyleMedium7" showFirstColumn="0" showLastColumn="0" showRowStripes="1" showColumnStripes="0"/>
</table>
</file>

<file path=xl/tables/table1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EE6495EE-8BA2-46B4-A54A-244B730202A0}" name="Road_Hump" displayName="Road_Hump" ref="A4:AE9" totalsRowShown="0" dataDxfId="1490" headerRowCellStyle="Normal" dataCellStyle="Normal">
  <autoFilter ref="A4:AE9" xr:uid="{EE6495EE-8BA2-46B4-A54A-244B730202A0}"/>
  <tableColumns count="31">
    <tableColumn id="1" xr3:uid="{92D0762D-DE74-4B71-B28D-1DDE71B74E56}" name="Action" dataDxfId="1489" dataCellStyle="Normal"/>
    <tableColumn id="32" xr3:uid="{B7AB939B-1223-43BC-83E6-0282B495F625}" name="Stage" dataDxfId="1488"/>
    <tableColumn id="2" xr3:uid="{F9DE39AE-6EA5-4030-B363-FB9C89E9749A}" name="Asset ID" dataDxfId="1487" dataCellStyle="Normal"/>
    <tableColumn id="3" xr3:uid="{E59E8133-A471-4FE1-B29E-581B56BFBDFA}" name="Road ID" dataDxfId="1486" dataCellStyle="Normal"/>
    <tableColumn id="4" xr3:uid="{08129135-5201-47EE-B43A-B65B5D44C79D}" name="Road Name" dataDxfId="1485" dataCellStyle="Normal"/>
    <tableColumn id="5" xr3:uid="{1E235F2A-D963-49F5-991E-8CC47F85F62D}" name="Start" dataDxfId="1484" dataCellStyle="Normal"/>
    <tableColumn id="6" xr3:uid="{3F2916B4-7718-4590-89EC-445660336859}" name="End" dataDxfId="1483" dataCellStyle="Normal"/>
    <tableColumn id="31" xr3:uid="{09184E51-B16F-441D-ACC6-0F323E9832FA}" name="Side" dataDxfId="1482"/>
    <tableColumn id="30" xr3:uid="{59DDF44F-C4BA-476D-BDC0-E76FF03E31A1}" name="Offset" dataDxfId="1481"/>
    <tableColumn id="7" xr3:uid="{12121A53-107D-46CE-8FFE-13ECD61FDA2F}" name="Width " dataDxfId="1480" dataCellStyle="Normal"/>
    <tableColumn id="8" xr3:uid="{A6C6C243-D7B1-48D6-9F67-D1E33CF4597A}" name="Height" dataDxfId="1479" dataCellStyle="Normal"/>
    <tableColumn id="9" xr3:uid="{349060B4-482E-43AA-84A6-8121D55EF632}" name="Length" dataDxfId="1478" dataCellStyle="Normal">
      <calculatedColumnFormula>IF(OR(Road_Hump[[#This Row],[Start]]="", Road_Hump[[#This Row],[End]]=""), "", Road_Hump[[#This Row],[End]]-Road_Hump[[#This Row],[Start]])</calculatedColumnFormula>
    </tableColumn>
    <tableColumn id="10" xr3:uid="{979B6C36-1EA8-4ABD-9405-73FC562C3C14}" name="Asset Status" dataDxfId="1477" dataCellStyle="Normal"/>
    <tableColumn id="11" xr3:uid="{9FC8F83F-2C46-480D-AC99-289413C3104A}" name="Asset Owner Organisation" dataDxfId="1476" dataCellStyle="Normal"/>
    <tableColumn id="12" xr3:uid="{DADB89D7-9DC2-419A-9D03-6AFA88A0A9D9}" name="Asset Managing Organisation" dataDxfId="1475" dataCellStyle="Normal"/>
    <tableColumn id="13" xr3:uid="{48F31885-9EF0-4AE4-BC97-D0DA3522DDD7}" name="RCA Sub-Organisation" dataDxfId="1474" dataCellStyle="Normal"/>
    <tableColumn id="14" xr3:uid="{E682BAC7-E01E-46EB-9DA8-FD044C365010}" name="Installation Date" dataDxfId="1473" dataCellStyle="Normal"/>
    <tableColumn id="15" xr3:uid="{D007103C-BF6C-4CAB-A8A6-99D137E9F486}" name="Asset Design Life" dataDxfId="1472" dataCellStyle="Normal"/>
    <tableColumn id="16" xr3:uid="{FC95549D-50B7-42B5-921B-F9E60D0F2B0A}" name="Work Origin" dataDxfId="1471" dataCellStyle="Normal"/>
    <tableColumn id="17" xr3:uid="{50173DC3-C9D1-4820-9A2A-6343B17D0FF8}" name="Original Cost" dataDxfId="1470" dataCellStyle="Normal"/>
    <tableColumn id="18" xr3:uid="{9BABFEC8-3128-4073-9B03-5288B1B27835}" name="NLTP Funded?" dataDxfId="1469" dataCellStyle="Normal"/>
    <tableColumn id="19" xr3:uid="{02A19752-69C3-47B5-8D6C-73C51C40F1FE}" name="Removal Date" dataDxfId="1468" dataCellStyle="Normal"/>
    <tableColumn id="20" xr3:uid="{808021A2-BE7C-4BEE-9697-9611F5AA6C90}" name="Removal Reason" dataDxfId="1467" dataCellStyle="Normal"/>
    <tableColumn id="21" xr3:uid="{917C82A5-0D33-482B-B5C8-49101304C227}" name="Replacement Status" dataDxfId="1466" dataCellStyle="Normal"/>
    <tableColumn id="22" xr3:uid="{A76B5DA3-E807-4027-9440-0820C69A8855}" name="Prior ID" dataDxfId="1465" dataCellStyle="Normal"/>
    <tableColumn id="23" xr3:uid="{30265E00-E7B8-419F-B5F2-B36FB74EE4F1}" name="Replacement ID" dataDxfId="1464" dataCellStyle="Normal"/>
    <tableColumn id="24" xr3:uid="{12932F55-E327-4BBF-8A28-F17C5D0C7198}" name="Replacement Reason" dataDxfId="1463" dataCellStyle="Normal"/>
    <tableColumn id="25" xr3:uid="{929CEF2C-9802-4EDB-8A1A-6AEB17A4D45C}" name="Geometry" dataDxfId="1462" dataCellStyle="Normal"/>
    <tableColumn id="26" xr3:uid="{840BFA2A-C41A-4081-9545-2A92CE7AAE56}" name="Road Hump Type" dataDxfId="1461" dataCellStyle="Normal"/>
    <tableColumn id="27" xr3:uid="{BE1FC05B-5629-4926-8AC1-CE016C2BB3EE}" name="Primary Road Hump Material" dataDxfId="1460" dataCellStyle="Normal"/>
    <tableColumn id="29" xr3:uid="{E80BE9FA-8DB8-4393-8153-5F4AD147BE62}" name="Notes" dataDxfId="1459" dataCellStyle="Normal"/>
  </tableColumns>
  <tableStyleInfo name="TableStyleMedium7"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238AF5A-F314-4555-BF58-E16BBBC3CC8F}" name="base_material" displayName="base_material" ref="B161:C169" totalsRowShown="0">
  <autoFilter ref="B161:C169" xr:uid="{F238AF5A-F314-4555-BF58-E16BBBC3CC8F}"/>
  <sortState xmlns:xlrd2="http://schemas.microsoft.com/office/spreadsheetml/2017/richdata2" ref="B162:C169">
    <sortCondition ref="B161:B169"/>
  </sortState>
  <tableColumns count="2">
    <tableColumn id="1" xr3:uid="{E98292D6-1C36-4FA0-8516-5ED059850084}" name="Base Material"/>
    <tableColumn id="2" xr3:uid="{B4A9427C-183B-4DA0-8554-DA645DB1DB45}" name="Code"/>
  </tableColumns>
  <tableStyleInfo name="TableStyleMedium2" showFirstColumn="0" showLastColumn="0" showRowStripes="1" showColumnStripes="0"/>
</table>
</file>

<file path=xl/tables/table1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0" xr:uid="{A7595228-BFD2-4AC3-950F-0CDC5F4037DA}" name="Traffic_Island" displayName="Traffic_Island" ref="A4:AO9" totalsRowShown="0" dataDxfId="1458" headerRowCellStyle="Normal" dataCellStyle="Normal">
  <autoFilter ref="A4:AO9" xr:uid="{EE6495EE-8BA2-46B4-A54A-244B730202A0}"/>
  <tableColumns count="41">
    <tableColumn id="1" xr3:uid="{5F51496C-2AAF-4261-A7AB-E7C9794BFD4B}" name="Action" dataDxfId="1457" dataCellStyle="Normal"/>
    <tableColumn id="27" xr3:uid="{0DB7C1AA-955A-4EA7-8414-405447476A89}" name="Stage" dataDxfId="1456"/>
    <tableColumn id="2" xr3:uid="{9A91EB12-6BCC-4BBE-8F3A-D9911B3AAA92}" name="Asset ID" dataDxfId="1455" dataCellStyle="Normal"/>
    <tableColumn id="3" xr3:uid="{A26D6A05-D253-4B67-A13D-4E572BAA460B}" name="Road ID" dataDxfId="1454" dataCellStyle="Normal">
      <calculatedColumnFormula>IF(Traffic_Island[[#This Row],[Road Name]]="","",VLOOKUP(Traffic_Island[[#This Row],[Road Name]],road_names[],2,0))</calculatedColumnFormula>
    </tableColumn>
    <tableColumn id="4" xr3:uid="{EAD973CE-1FDB-4C29-A204-14CDF18ED0F1}" name="Road Name" dataDxfId="1453" dataCellStyle="Normal"/>
    <tableColumn id="5" xr3:uid="{E50DB7D8-D53D-4D45-AAF1-A9CA8C9CEA1C}" name="Start" dataDxfId="1452" dataCellStyle="Normal"/>
    <tableColumn id="6" xr3:uid="{D9F90DBD-43B4-4472-9E48-5D4DEA0B0FF3}" name="End" dataDxfId="1451" dataCellStyle="Normal"/>
    <tableColumn id="47" xr3:uid="{A6B8BF1B-C253-4A77-9FE7-4CCA30D5436E}" name="Side" dataDxfId="1450"/>
    <tableColumn id="46" xr3:uid="{EED6352E-CA33-4A34-93D4-0F14BCBBDC30}" name="Offset" dataDxfId="1449"/>
    <tableColumn id="7" xr3:uid="{CF76F98C-3790-4153-87DF-B1A4A68F2348}" name="Width " dataDxfId="1448" dataCellStyle="Normal"/>
    <tableColumn id="8" xr3:uid="{42C896AA-F13B-47D3-A798-D50C8A09D2B6}" name="Height" dataDxfId="1447" dataCellStyle="Normal"/>
    <tableColumn id="9" xr3:uid="{61D3EC91-FBCD-4214-A491-26D1AFE67EA6}" name="Length" dataDxfId="1446" dataCellStyle="Normal"/>
    <tableColumn id="31" xr3:uid="{D1ADD74F-3D3C-411B-B0ED-C6DB7DE81D28}" name="Adjustment" dataDxfId="1445"/>
    <tableColumn id="30" xr3:uid="{0608EA9F-58F6-4E7A-800A-D7F7351BA9FF}" name="Reason" dataDxfId="1444"/>
    <tableColumn id="10" xr3:uid="{CA6EAA45-EC7B-4BC0-ACD6-BAAEF50BC885}" name="Asset Status" dataDxfId="1443" dataCellStyle="Normal"/>
    <tableColumn id="11" xr3:uid="{FD63E8C3-4009-4F0A-BC10-50215FE250D1}" name="Asset Owner Organisation" dataDxfId="1442" dataCellStyle="Normal"/>
    <tableColumn id="12" xr3:uid="{E22A5409-8C69-4A90-B01E-2BEB77E4692F}" name="Asset Managing Organisation" dataDxfId="1441" dataCellStyle="Normal"/>
    <tableColumn id="13" xr3:uid="{4B3FFA2E-2F22-4CF0-BDA5-9F2CAA5AEBE5}" name="RCA Sub-Organisation" dataDxfId="1440" dataCellStyle="Normal"/>
    <tableColumn id="14" xr3:uid="{1EF8C1EB-923C-46ED-A834-0CF5F9C1B385}" name="Installation Date" dataDxfId="1439" dataCellStyle="Normal"/>
    <tableColumn id="15" xr3:uid="{8357F45E-A7AE-47A4-8FF0-511C52C4EB13}" name="Asset Design Life" dataDxfId="1438" dataCellStyle="Normal"/>
    <tableColumn id="16" xr3:uid="{20653051-F5B1-4E90-91B3-61B1458D4C86}" name="Work Origin" dataDxfId="1437" dataCellStyle="Normal"/>
    <tableColumn id="17" xr3:uid="{0CDD21D2-1B55-4D2F-866D-DC403FBB717F}" name="Original Cost" dataDxfId="1436" dataCellStyle="Normal"/>
    <tableColumn id="18" xr3:uid="{5D18EDE7-5D1B-4CB0-810E-21A497518652}" name="NLTP Funded?" dataDxfId="1435" dataCellStyle="Normal"/>
    <tableColumn id="19" xr3:uid="{73685788-B3B5-4A05-9777-36E6B5518B90}" name="Removal Date" dataDxfId="1434" dataCellStyle="Normal"/>
    <tableColumn id="20" xr3:uid="{DF1E6A0F-7E43-48AB-A503-AB39E410AB65}" name="Removal Reason" dataDxfId="1433" dataCellStyle="Normal"/>
    <tableColumn id="21" xr3:uid="{4ADCB856-7557-4FA8-9F60-8C6365496D67}" name="Replacement Status" dataDxfId="1432" dataCellStyle="Normal"/>
    <tableColumn id="22" xr3:uid="{579BEE50-E8C9-4FD3-AB0B-3054AFA8ECC3}" name="Prior ID" dataDxfId="1431" dataCellStyle="Normal"/>
    <tableColumn id="23" xr3:uid="{2D04E548-5563-4366-895E-F8CCBF7FED81}" name="Replacement ID" dataDxfId="1430" dataCellStyle="Normal"/>
    <tableColumn id="24" xr3:uid="{608C4BC8-494C-429A-A1C5-36C742AE5471}" name="Replacement Reason" dataDxfId="1429" dataCellStyle="Normal"/>
    <tableColumn id="25" xr3:uid="{4437AEB7-FFEA-4960-BB25-C184D579ED80}" name="Geometry" dataDxfId="1428" dataCellStyle="Normal"/>
    <tableColumn id="33" xr3:uid="{12F716F3-AFD1-43F3-B5CE-7699227DA12D}" name="Traffic Island Type" dataDxfId="1427" dataCellStyle="Normal"/>
    <tableColumn id="34" xr3:uid="{CCD1C0BF-88C7-4B49-BE8F-F9D3B1CE53EC}" name="Traffic Island Shape" dataDxfId="1426" dataCellStyle="Normal"/>
    <tableColumn id="35" xr3:uid="{0A25604B-CD3B-44DC-8C34-DC75BFFB0D79}" name="Top Surface Has Concrete?" dataDxfId="1425" dataCellStyle="Normal"/>
    <tableColumn id="36" xr3:uid="{9D9C8671-3E3B-4075-8388-24D86679D4D6}" name="Top Surface Has Blocks/Pavers?" dataDxfId="1424" dataCellStyle="Normal"/>
    <tableColumn id="37" xr3:uid="{BBE12558-8E6C-4B33-9039-B97067EE3C02}" name="Top Surface Has Planted Landscaping?" dataDxfId="1423" dataCellStyle="Normal"/>
    <tableColumn id="38" xr3:uid="{1507552C-A194-4C68-AB9E-42E463FCF011}" name="Top Surface Has Grassed Area?" dataDxfId="1422" dataCellStyle="Normal"/>
    <tableColumn id="39" xr3:uid="{AF62ED9A-E258-450A-B40C-E28E593B5F21}" name="Top Surface Has Rain Garden?" dataDxfId="1421" dataCellStyle="Normal"/>
    <tableColumn id="40" xr3:uid="{313452F9-4417-4A88-9D18-ED7FC9A37BC5}" name="Landscape Area" dataDxfId="1420" dataCellStyle="Normal"/>
    <tableColumn id="44" xr3:uid="{8BD3A93D-192E-4738-BE2C-F0B6D3044CA4}" name="Has Warning Tactile Pavers?" dataDxfId="1419" dataCellStyle="Normal"/>
    <tableColumn id="45" xr3:uid="{34E64808-45C3-4FBF-AF63-ABA805138877}" name="Has Directional Tactile Pavers?" dataDxfId="1418" dataCellStyle="Normal"/>
    <tableColumn id="48" xr3:uid="{F346C30A-278F-46F6-8B1A-9C3BD5234C70}" name="Notes" dataDxfId="1417" dataCellStyle="Normal"/>
  </tableColumns>
  <tableStyleInfo name="TableStyleMedium7" showFirstColumn="0" showLastColumn="0" showRowStripes="1" showColumnStripes="0"/>
</table>
</file>

<file path=xl/tables/table1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4" xr:uid="{00D50883-A22F-4242-AF90-62E2FE7BEBF6}" name="Weigh_Site" displayName="Weigh_Site" ref="A4:AH9" totalsRowShown="0" dataDxfId="1416" headerRowCellStyle="Normal" dataCellStyle="Normal">
  <autoFilter ref="A4:AH9" xr:uid="{832022A1-D39B-426A-BE74-A64EB2189B72}"/>
  <tableColumns count="34">
    <tableColumn id="1" xr3:uid="{C9E17AD1-6296-4A95-A0FE-6C9897650B07}" name="Action" dataDxfId="1415" dataCellStyle="Normal"/>
    <tableColumn id="35" xr3:uid="{6BE3A93A-4733-4498-9744-C49786510232}" name="Stage" dataDxfId="1414"/>
    <tableColumn id="2" xr3:uid="{DE74E71B-A94E-4091-B1B6-6F417D581C12}" name="Asset ID" dataDxfId="1413" dataCellStyle="Normal"/>
    <tableColumn id="3" xr3:uid="{E3A1B0A0-25A1-43D3-920B-C81C3FFC6104}" name="Road ID" dataDxfId="1412" dataCellStyle="Normal">
      <calculatedColumnFormula>IF(Weigh_Site[[#This Row],[Road Name]]="","",VLOOKUP(Weigh_Site[[#This Row],[Road Name]],road_names[],2,0))</calculatedColumnFormula>
    </tableColumn>
    <tableColumn id="4" xr3:uid="{353FF5D4-0EC5-462C-B35B-1218DE9B511C}" name="Road Name" dataDxfId="1411" dataCellStyle="Normal"/>
    <tableColumn id="5" xr3:uid="{EF2DDC7E-A6F1-4275-AFB1-BE6A3BF555B8}" name="Start" dataDxfId="1410" dataCellStyle="Normal"/>
    <tableColumn id="6" xr3:uid="{C3CBE203-02DA-4425-ABD5-1C5998EB0559}" name="End" dataDxfId="1409" dataCellStyle="Normal"/>
    <tableColumn id="8" xr3:uid="{23A0F7B9-C020-4090-BD57-DA640E5361E1}" name="Side" dataDxfId="1408" dataCellStyle="Normal"/>
    <tableColumn id="7" xr3:uid="{B775A908-AA40-4432-BFB7-486F9FAA925C}" name="Offset" dataDxfId="1407" dataCellStyle="Normal"/>
    <tableColumn id="9" xr3:uid="{7A1DEE1C-3D56-48BE-846F-23887A6C096B}" name="Asset Status" dataDxfId="1406" dataCellStyle="Normal"/>
    <tableColumn id="10" xr3:uid="{1B2DEEF1-26F9-478C-B8BD-600E8F3D0E94}" name="Asset Owner Organisation" dataDxfId="1405" dataCellStyle="Normal"/>
    <tableColumn id="11" xr3:uid="{A75D4349-211C-4BBD-A0F8-8BAE70B21A7F}" name="Asset Managing Organisation" dataDxfId="1404" dataCellStyle="Normal"/>
    <tableColumn id="12" xr3:uid="{94FFE1D7-F95C-488C-A023-E92225F2851A}" name="RCA Sub-Organisation" dataDxfId="1403" dataCellStyle="Normal"/>
    <tableColumn id="13" xr3:uid="{61BB84DD-94D6-46CA-9DBD-86564C72BD34}" name="Installation Date" dataDxfId="1402" dataCellStyle="Normal"/>
    <tableColumn id="14" xr3:uid="{3F3E74F5-0F73-405F-BD6E-958F6682DF67}" name="Asset Design Life" dataDxfId="1401" dataCellStyle="Normal"/>
    <tableColumn id="15" xr3:uid="{5B2C0E1F-9796-4F9F-ADA4-FFABDAB86107}" name="Work Origin" dataDxfId="1400" dataCellStyle="Normal"/>
    <tableColumn id="16" xr3:uid="{F3F3C1AC-2D65-4DCD-B18B-AE73501560E2}" name="Original Cost" dataDxfId="1399" dataCellStyle="Normal"/>
    <tableColumn id="17" xr3:uid="{84795160-4C22-4A13-9BE3-5B1DF87B63A8}" name="NLTP Funded?" dataDxfId="1398" dataCellStyle="Normal"/>
    <tableColumn id="18" xr3:uid="{42C0DB3A-A176-42CF-9511-CAB792FBFE56}" name="Removal Date" dataDxfId="1397" dataCellStyle="Normal"/>
    <tableColumn id="19" xr3:uid="{6E1A599F-3132-494D-8418-54E655C3B235}" name="Removal Reason" dataDxfId="1396" dataCellStyle="Normal"/>
    <tableColumn id="20" xr3:uid="{E06A857D-30E4-435D-9BF8-610CB4242A5A}" name="Replacement Status" dataDxfId="1395" dataCellStyle="Normal"/>
    <tableColumn id="21" xr3:uid="{8F6C0D68-E488-4C28-86C9-65A1227FC124}" name="Prior ID" dataDxfId="1394" dataCellStyle="Normal"/>
    <tableColumn id="22" xr3:uid="{8C1632E6-9A04-43F0-879E-83547B1DC77F}" name="Replacement ID" dataDxfId="1393" dataCellStyle="Normal"/>
    <tableColumn id="23" xr3:uid="{43CA86E5-BA66-4118-9A7B-4F7B1453500C}" name="Replacement Reason" dataDxfId="1392" dataCellStyle="Normal"/>
    <tableColumn id="24" xr3:uid="{EBE2C7B0-B7B8-44B5-86EA-0AB38DD63179}" name="Geometry" dataDxfId="1391" dataCellStyle="Normal"/>
    <tableColumn id="25" xr3:uid="{4EDCD35E-86F0-42C8-BB03-F6F89FA06D3E}" name="Is Commercial Vehicle Safety Centre (CVSC)?" dataDxfId="1390" dataCellStyle="Normal"/>
    <tableColumn id="26" xr3:uid="{2EAE160B-4F46-4330-9D0E-D2AE929A4D21}" name="Weigh Site Type" dataDxfId="1389" dataCellStyle="Normal"/>
    <tableColumn id="27" xr3:uid="{2F7DC592-4E2D-4F3D-8B9B-FE7792AE7022}" name="Type Of Commercial Vehicle Safety Centre (CVSC)" dataDxfId="1388" dataCellStyle="Normal"/>
    <tableColumn id="28" xr3:uid="{11F2E7E3-A3B2-458F-9450-3A995DE7957F}" name="Office Size" dataDxfId="1387" dataCellStyle="Normal"/>
    <tableColumn id="29" xr3:uid="{59774188-E5E4-4A97-942E-5AAF97FF359E}" name="Site Area" dataDxfId="1386" dataCellStyle="Normal"/>
    <tableColumn id="30" xr3:uid="{6C516155-3DCA-4DB1-B303-9AF450D943BA}" name="Has Inspection Shed?" dataDxfId="1385" dataCellStyle="Normal"/>
    <tableColumn id="31" xr3:uid="{E7969495-B940-4D57-9BCE-3AC748F4C12F}" name="Number Of Inspection Bays" dataDxfId="1384" dataCellStyle="Normal"/>
    <tableColumn id="32" xr3:uid="{1F730A32-DF67-41E9-BB09-5CFEB6F01E6F}" name="Communication System" dataDxfId="1383" dataCellStyle="Normal"/>
    <tableColumn id="33" xr3:uid="{0B5797EE-3515-487E-8A8D-5C0C7C1031FC}" name="Notes" dataDxfId="1382" dataCellStyle="Normal"/>
  </tableColumns>
  <tableStyleInfo name="TableStyleMedium7" showFirstColumn="0" showLastColumn="0" showRowStripes="1" showColumnStripes="0"/>
</table>
</file>

<file path=xl/tables/table1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351802AD-CF3C-415D-883F-0A10950EACA5}" name="Bridge" displayName="Bridge" ref="A4:BL9" totalsRowShown="0" dataDxfId="1381" headerRowCellStyle="Normal" dataCellStyle="Normal">
  <autoFilter ref="A4:BL9" xr:uid="{832022A1-D39B-426A-BE74-A64EB2189B72}"/>
  <tableColumns count="64">
    <tableColumn id="1" xr3:uid="{F6988726-E492-4E61-B6B8-1F2B9E3100BB}" name="Action" dataDxfId="1380" dataCellStyle="Normal"/>
    <tableColumn id="35" xr3:uid="{27DFA8E6-92D2-47E4-AF01-71BA750EE57F}" name="Stage" dataDxfId="1379"/>
    <tableColumn id="2" xr3:uid="{B0CE1AA7-DB09-44D4-9835-1F7E770E6CE7}" name="Asset ID" dataDxfId="1378" dataCellStyle="Normal"/>
    <tableColumn id="3" xr3:uid="{88AD4CF7-20C6-4838-9288-CF5389D14811}" name="Road ID" dataDxfId="1377" dataCellStyle="Normal">
      <calculatedColumnFormula>IF(Bridge[[#This Row],[Road Name]]="","",VLOOKUP(Bridge[[#This Row],[Road Name]],road_names[],2,0))</calculatedColumnFormula>
    </tableColumn>
    <tableColumn id="4" xr3:uid="{127A2E63-709F-4C45-A553-FDAEF8D40094}" name="Road Name" dataDxfId="1376" dataCellStyle="Normal"/>
    <tableColumn id="5" xr3:uid="{E86CC7D0-9496-4AA8-86A8-D92355AAB20C}" name="Start" dataDxfId="1375" dataCellStyle="Normal"/>
    <tableColumn id="6" xr3:uid="{9BC8169B-5781-4DF4-BFE2-406E8B86C9B2}" name="End" dataDxfId="1374" dataCellStyle="Normal"/>
    <tableColumn id="8" xr3:uid="{882F3FA2-E799-4BB4-A83D-57B0E9BE4150}" name="Side" dataDxfId="1373" dataCellStyle="Normal"/>
    <tableColumn id="7" xr3:uid="{B8A490FF-015F-47AF-9D08-B7A29B555EE1}" name="Offset" dataDxfId="1372" dataCellStyle="Normal"/>
    <tableColumn id="25" xr3:uid="{48EAA352-9896-4E98-91F6-6DDCFFA1FB90}" name="Length" dataDxfId="1371">
      <calculatedColumnFormula>IF(OR(Bridge[[#This Row],[Start]]="", Bridge[[#This Row],[End]]=""), "", Bridge[[#This Row],[End]]-Bridge[[#This Row],[Start]])</calculatedColumnFormula>
    </tableColumn>
    <tableColumn id="9" xr3:uid="{4ABC8DFD-F1AD-4F27-AC6C-CE51B37B06CA}" name="Asset Status" dataDxfId="1370" dataCellStyle="Normal"/>
    <tableColumn id="10" xr3:uid="{D77D2436-447A-4000-9AB4-6720E0BA7E72}" name="Asset Owner Organisation" dataDxfId="1369" dataCellStyle="Normal"/>
    <tableColumn id="11" xr3:uid="{4B7699D5-F885-4E54-AEAD-6325FD128DE4}" name="Asset Managing Organisation" dataDxfId="1368" dataCellStyle="Normal"/>
    <tableColumn id="12" xr3:uid="{300F4CB0-6F38-42FB-A8A2-17D10760D6C2}" name="RCA Sub-Organisation" dataDxfId="1367" dataCellStyle="Normal"/>
    <tableColumn id="13" xr3:uid="{7CA88BE1-6B01-4207-B836-E03D038BD8AA}" name="Installation Date" dataDxfId="1366" dataCellStyle="Normal"/>
    <tableColumn id="14" xr3:uid="{D38EFBC3-1649-4ED1-999E-6543FCDFE5DB}" name="Asset Design Life" dataDxfId="1365" dataCellStyle="Normal"/>
    <tableColumn id="15" xr3:uid="{2FAF98DD-6D03-439A-AC8B-60C4B894315E}" name="Work Origin" dataDxfId="1364" dataCellStyle="Normal"/>
    <tableColumn id="16" xr3:uid="{13395005-043B-4BB5-9F49-3282644AABED}" name="Original Cost" dataDxfId="1363" dataCellStyle="Normal"/>
    <tableColumn id="17" xr3:uid="{8952F729-B15B-44F3-92F3-F19F1F03B801}" name="NLTP Funded?" dataDxfId="1362" dataCellStyle="Normal"/>
    <tableColumn id="18" xr3:uid="{6E288093-4101-4A7F-94A2-A388771C0497}" name="Removal Date" dataDxfId="1361" dataCellStyle="Normal"/>
    <tableColumn id="19" xr3:uid="{2373F45F-5A12-4E16-9C4C-405E082603DB}" name="Removal Reason" dataDxfId="1360" dataCellStyle="Normal"/>
    <tableColumn id="20" xr3:uid="{CEF22139-4904-46F5-BB70-8B0D40245166}" name="Replacement Status" dataDxfId="1359" dataCellStyle="Normal"/>
    <tableColumn id="21" xr3:uid="{67999446-4BA3-4149-A120-60FAB406B45E}" name="Prior ID" dataDxfId="1358" dataCellStyle="Normal"/>
    <tableColumn id="22" xr3:uid="{1A27D9DF-E98A-4072-8762-560AD5DC5AD1}" name="Replacement ID" dataDxfId="1357" dataCellStyle="Normal"/>
    <tableColumn id="23" xr3:uid="{F169D9EC-CE81-4D2A-B9EF-C5AE1878E49B}" name="Replacement Reason" dataDxfId="1356" dataCellStyle="Normal"/>
    <tableColumn id="24" xr3:uid="{4741ACF4-4D44-43A2-A517-B7E127CDD845}" name="Geometry" dataDxfId="1355" dataCellStyle="Normal"/>
    <tableColumn id="26" xr3:uid="{D789BA2D-2169-4A54-B499-C00B396A1C28}" name="Name" dataDxfId="1354" dataCellStyle="Normal"/>
    <tableColumn id="27" xr3:uid="{896CA298-DE5F-415E-9E49-D90F326FA23C}" name="Bridge Structure Number" dataDxfId="1353" dataCellStyle="Normal"/>
    <tableColumn id="28" xr3:uid="{75A286CF-5DD6-433C-A92E-253E9A3398D4}" name="Carried Function" dataDxfId="1352" dataCellStyle="Normal"/>
    <tableColumn id="29" xr3:uid="{143AD556-76CF-44D9-A519-B0E41D9B21B9}" name="Crossed Function" dataDxfId="1351" dataCellStyle="Normal"/>
    <tableColumn id="31" xr3:uid="{2C733DB8-0F4F-4B2C-BCAC-5CF4769BEE80}" name="Road Width" dataDxfId="1350" dataCellStyle="Normal"/>
    <tableColumn id="32" xr3:uid="{F20FE19E-E68C-4E3A-83A1-57D515E7E724}" name="Total Width" dataDxfId="1349" dataCellStyle="Normal"/>
    <tableColumn id="33" xr3:uid="{17B00B30-D2DF-4FE5-B58F-0D83FF6C9C05}" name="Expected End Of Life" dataDxfId="1348" dataCellStyle="Normal"/>
    <tableColumn id="34" xr3:uid="{3DE360F1-CA4A-4D00-83AE-EA897182AFC2}" name="Design Loading" dataDxfId="1347" dataCellStyle="Normal"/>
    <tableColumn id="36" xr3:uid="{0FFA88EA-31BC-4BCB-84DE-8431A5F08B17}" name="Co-Manager" dataDxfId="1346" dataCellStyle="Normal"/>
    <tableColumn id="37" xr3:uid="{9DF8975B-9E84-43EC-A3DA-807CBEDC0A99}" name="Road Lanes" dataDxfId="1345" dataCellStyle="Normal"/>
    <tableColumn id="38" xr3:uid="{831988CB-A2F1-4AB1-A0EB-A23657A06B88}" name="Surface Thickness" dataDxfId="1344" dataCellStyle="Normal"/>
    <tableColumn id="39" xr3:uid="{5A2789E5-513B-4C04-89F4-ABE5710340A2}" name="Axle Weight Limit" dataDxfId="1343" dataCellStyle="Normal"/>
    <tableColumn id="40" xr3:uid="{8008E0DF-ECD9-4D8D-A163-AA5CD110F197}" name="Gross Weight Limit" dataDxfId="1342" dataCellStyle="Normal"/>
    <tableColumn id="41" xr3:uid="{895D57B1-7D8A-4E53-95B1-A2A6AA75D306}" name="Speed Limit" dataDxfId="1341" dataCellStyle="Normal"/>
    <tableColumn id="42" xr3:uid="{C71CF6B3-E58C-49E3-9B49-B2E0FDA75E65}" name="Vertical Clearance" dataDxfId="1340" dataCellStyle="Normal"/>
    <tableColumn id="43" xr3:uid="{542747C0-43A5-4F47-904A-784A7FFFCAE9}" name="Under Bridge Vertical Clearance" dataDxfId="1339" dataCellStyle="Normal"/>
    <tableColumn id="44" xr3:uid="{A97637F6-6F4E-4696-93C9-897107F13DBC}" name="Under Bridge Horizontal Clearance" dataDxfId="1338" dataCellStyle="Normal"/>
    <tableColumn id="45" xr3:uid="{D19F2F3B-0004-48C1-8D16-CA7FD86D69CE}" name="Waterway Name" dataDxfId="1337" dataCellStyle="Normal"/>
    <tableColumn id="46" xr3:uid="{538448C0-4339-4F0C-8AA5-AC1DD4A2DBD1}" name="Has A Fish Passage?" dataDxfId="1336" dataCellStyle="Normal"/>
    <tableColumn id="47" xr3:uid="{094D3AC8-985C-4E9D-858A-0E67DA36F108}" name="Span Count" dataDxfId="1335" dataCellStyle="Normal"/>
    <tableColumn id="48" xr3:uid="{1689FFB2-3C5F-4D2D-BE71-25CDF087280A}" name="Span Arrangement" dataDxfId="1334" dataCellStyle="Normal"/>
    <tableColumn id="49" xr3:uid="{5626E8B4-2EB3-4C87-96DC-CDED42F67008}" name="Superstructure Cross Section" dataDxfId="1333" dataCellStyle="Normal"/>
    <tableColumn id="50" xr3:uid="{FA891668-DFA7-4FF7-B34C-B4FE7C84378A}" name="Superstructure Long Section" dataDxfId="1332" dataCellStyle="Normal"/>
    <tableColumn id="51" xr3:uid="{56D6108E-C919-4E1B-9566-C526A70A533A}" name="Superstructure Material" dataDxfId="1331" dataCellStyle="Normal"/>
    <tableColumn id="52" xr3:uid="{B101EEC5-0CEC-49D2-A8C3-7334D84085C4}" name="Foundation Type" dataDxfId="1330" dataCellStyle="Normal"/>
    <tableColumn id="53" xr3:uid="{ADBDC27E-D343-4DD1-826A-09F941C04AE1}" name="Pier Type" dataDxfId="1329" dataCellStyle="Normal"/>
    <tableColumn id="54" xr3:uid="{04352A1C-6D08-4007-9FB9-54830E9CD15B}" name="Maximum Pier Height" dataDxfId="1328" dataCellStyle="Normal"/>
    <tableColumn id="55" xr3:uid="{AD705E53-1C62-447B-BECE-EF1592944E66}" name="Bearing Type" dataDxfId="1327" dataCellStyle="Normal"/>
    <tableColumn id="56" xr3:uid="{DB191874-17E7-4B43-816D-0542A2B55010}" name="Deck Material" dataDxfId="1326" dataCellStyle="Normal"/>
    <tableColumn id="57" xr3:uid="{240112C4-DE48-41C8-A677-3254C464DB86}" name="Deck Wearing Surface" dataDxfId="1325" dataCellStyle="Normal"/>
    <tableColumn id="58" xr3:uid="{E3B30DDC-6305-4908-AE8E-FB6E30F7C4DD}" name="Deck Gradient" dataDxfId="1324" dataCellStyle="Normal"/>
    <tableColumn id="59" xr3:uid="{57E60572-9DF0-48F3-BD72-5B408A4112AF}" name="Expansion Joint Type" dataDxfId="1323" dataCellStyle="Normal"/>
    <tableColumn id="60" xr3:uid="{4C99C05E-5344-4FA8-8268-D3BD2D9A4047}" name="Beam Type" dataDxfId="1322" dataCellStyle="Normal"/>
    <tableColumn id="61" xr3:uid="{47BE7AB4-41C1-4B69-8BA4-F8BD079E113C}" name="Curvature" dataDxfId="1321" dataCellStyle="Normal"/>
    <tableColumn id="62" xr3:uid="{5270FCF1-9092-491E-A928-4894DA3D8401}" name="Access Method" dataDxfId="1320" dataCellStyle="Normal"/>
    <tableColumn id="63" xr3:uid="{F33C389E-2FE1-44E2-9D77-FD6F2971BDDF}" name="Access Notes" dataDxfId="1319" dataCellStyle="Normal"/>
    <tableColumn id="64" xr3:uid="{E3C1F9D4-DB91-4D8D-BF5C-B4BE66304F59}" name="Is Heritage?" dataDxfId="1318" dataCellStyle="Normal"/>
    <tableColumn id="65" xr3:uid="{08FC692A-8910-491E-8F50-F1419916931D}" name="Notes" dataDxfId="1317" dataCellStyle="Normal"/>
  </tableColumns>
  <tableStyleInfo name="TableStyleMedium7" showFirstColumn="0" showLastColumn="0" showRowStripes="1" showColumnStripes="0"/>
</table>
</file>

<file path=xl/tables/table1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5B201EBF-4877-4A3B-BCB7-D1A1CC94A120}" name="Table127" displayName="Table127" ref="A4:AW9" totalsRowShown="0" dataDxfId="1316" headerRowCellStyle="Normal" dataCellStyle="Normal">
  <autoFilter ref="A4:AW9" xr:uid="{5B201EBF-4877-4A3B-BCB7-D1A1CC94A120}"/>
  <tableColumns count="49">
    <tableColumn id="1" xr3:uid="{311CA26A-DF4E-49AC-8AA8-A57D6D173938}" name="Action" dataDxfId="1315" dataCellStyle="Normal"/>
    <tableColumn id="43" xr3:uid="{0E749D2A-44E0-4990-8F7A-6465C864E079}" name="Stage" dataDxfId="1314"/>
    <tableColumn id="2" xr3:uid="{1382D453-6870-4441-B0F8-90184FD76929}" name="Asset ID" dataDxfId="1313" dataCellStyle="Normal"/>
    <tableColumn id="3" xr3:uid="{5C760424-5093-4E7C-98B1-DC9637D7D09D}" name="Road ID" dataDxfId="1312" dataCellStyle="Normal">
      <calculatedColumnFormula>IF(Table127[[#This Row],[Road Name]]="","", VLOOKUP(Table127[[#This Row],[Road Name]],road_names[],2,FALSE))</calculatedColumnFormula>
    </tableColumn>
    <tableColumn id="4" xr3:uid="{562BF987-7E8A-4D9E-B475-E8B4005DECAD}" name="Road Name" dataDxfId="1311" dataCellStyle="Normal"/>
    <tableColumn id="5" xr3:uid="{62F136D4-534F-45CC-9030-350C995998D3}" name="Location" dataDxfId="1310" dataCellStyle="Normal"/>
    <tableColumn id="6" xr3:uid="{E80DD6EA-5EF5-4863-A80D-9BE309FB2B5F}" name="Side" dataDxfId="1309" dataCellStyle="Normal"/>
    <tableColumn id="7" xr3:uid="{CF0EF276-BDFC-41BB-BC4D-1DD66A5AEB98}" name="Offset" dataDxfId="1308" dataCellStyle="Normal"/>
    <tableColumn id="8" xr3:uid="{28E4E210-EB72-4863-8224-97D14CFC668D}" name="Asset Status" dataDxfId="1307" dataCellStyle="Normal"/>
    <tableColumn id="9" xr3:uid="{7C1CB5A2-78E9-4E54-B501-6B4F95DB0E8E}" name="Owned By" dataDxfId="1306" dataCellStyle="Normal"/>
    <tableColumn id="10" xr3:uid="{2CA37658-B53C-45C7-9D6A-41F50C0E0E86}" name="Managed By" dataDxfId="1305" dataCellStyle="Normal"/>
    <tableColumn id="11" xr3:uid="{3D4C43CB-FCC4-4479-9C25-7DA6D429AA80}" name="RCA Sub-Organisation" dataDxfId="1304" dataCellStyle="Normal"/>
    <tableColumn id="12" xr3:uid="{5C98C095-970A-4ADA-899F-0B39FB53099B}" name="Install Date" dataDxfId="1303" dataCellStyle="Normal"/>
    <tableColumn id="13" xr3:uid="{D6454DC0-CF33-4C79-BEB9-DC199B0DD9C4}" name="Asset Design Life" dataDxfId="1302" dataCellStyle="Normal"/>
    <tableColumn id="14" xr3:uid="{0D66B1D5-270A-436B-8594-D3074FE44F76}" name="Work Origin" dataDxfId="1301" dataCellStyle="Normal"/>
    <tableColumn id="15" xr3:uid="{F6EA945F-59E6-4D72-8E8D-28438FE441E6}" name="Original Cost" dataDxfId="1300" dataCellStyle="Normal"/>
    <tableColumn id="16" xr3:uid="{4167AAF7-8EF2-4491-8465-CB79AA4066AD}" name="NLTP Funded?" dataDxfId="1299" dataCellStyle="Normal"/>
    <tableColumn id="17" xr3:uid="{2F71F4EA-37DA-4BA1-B4CB-5601FA101594}" name="Removal Date" dataDxfId="1298" dataCellStyle="Normal"/>
    <tableColumn id="18" xr3:uid="{2FC979A1-32C2-4655-A44A-D104A3EF74A2}" name="Removal Reason" dataDxfId="1297" dataCellStyle="Normal"/>
    <tableColumn id="19" xr3:uid="{780F44FD-992C-4270-A10F-E3EAA3B69818}" name="Replacement Status" dataDxfId="1296" dataCellStyle="Normal"/>
    <tableColumn id="20" xr3:uid="{A1D03C94-F9F5-487B-B78C-F287DDF936B7}" name="Prior ID" dataDxfId="1295" dataCellStyle="Normal"/>
    <tableColumn id="21" xr3:uid="{BE7A6D9D-8074-40F1-9153-0FFB70984300}" name="Replacement ID" dataDxfId="1294" dataCellStyle="Normal"/>
    <tableColumn id="22" xr3:uid="{AEAF7064-651D-4F85-82C4-AF8DCE01642A}" name="Replacement Reason" dataDxfId="1293" dataCellStyle="Normal"/>
    <tableColumn id="23" xr3:uid="{AE427610-F9C1-4301-BA32-DE4580DAF823}" name="Geometry" dataDxfId="1292" dataCellStyle="Normal"/>
    <tableColumn id="24" xr3:uid="{0200AE85-565B-4047-AEEE-E0363582CC32}" name="Is TCD Sign Type?" dataDxfId="1291" dataCellStyle="Normal"/>
    <tableColumn id="25" xr3:uid="{A860097C-D25D-4634-9C56-A27B7A42E13E}" name="TCD Sign Class" dataDxfId="1290" dataCellStyle="Normal"/>
    <tableColumn id="26" xr3:uid="{94F27298-6321-4901-A36F-7CAFA37FCEAD}" name="TCD Sign Subclass" dataDxfId="1289" dataCellStyle="Normal"/>
    <tableColumn id="27" xr3:uid="{08508BCA-9617-4381-BFA2-71F93BEAA33B}" name="TCD Sign Type" dataDxfId="1288" dataCellStyle="Normal"/>
    <tableColumn id="28" xr3:uid="{DE982AA8-7A36-4BA9-A478-488DC589C847}" name="Non-TCD Sign Type" dataDxfId="1287" dataCellStyle="Normal"/>
    <tableColumn id="29" xr3:uid="{31554988-1850-45DB-AB61-C0DBF4EBA1A9}" name="Background Colour" dataDxfId="1286" dataCellStyle="Normal"/>
    <tableColumn id="30" xr3:uid="{76D9F2AA-E288-489B-AE27-20921E7906FA}" name="Height" dataDxfId="1285" dataCellStyle="Normal"/>
    <tableColumn id="31" xr3:uid="{A7E6271E-5D03-4F3C-8A34-4C29D4AD9486}" name="Width" dataDxfId="1284" dataCellStyle="Normal"/>
    <tableColumn id="32" xr3:uid="{19FBE88F-5209-4F69-9A12-AECFB2A0688D}" name="Sign Is Large?" dataDxfId="1283" dataCellStyle="Normal"/>
    <tableColumn id="33" xr3:uid="{9077DDDB-0BB1-461A-81C5-966123284B4D}" name="Critical Clearance Required?" dataDxfId="1282" dataCellStyle="Normal"/>
    <tableColumn id="34" xr3:uid="{02597B83-C657-4741-B363-1D2FAB602222}" name="Mounting Height" dataDxfId="1281" dataCellStyle="Normal"/>
    <tableColumn id="35" xr3:uid="{DA468A9F-A454-4449-B148-4B50066C3806}" name="Sign Legend Description Required?" dataDxfId="1280" dataCellStyle="Normal"/>
    <tableColumn id="36" xr3:uid="{019CA39C-866C-48DE-84D3-B31582A18A66}" name="Legend Text" dataDxfId="1279" dataCellStyle="Normal"/>
    <tableColumn id="37" xr3:uid="{08242E2F-3374-4139-A4B9-9957FC3C23DD}" name="Has Reverse Legend?" dataDxfId="1278" dataCellStyle="Normal"/>
    <tableColumn id="38" xr3:uid="{728B4E37-3984-421D-A059-0469619C277E}" name="Reverse Legend Note" dataDxfId="1277" dataCellStyle="Normal"/>
    <tableColumn id="39" xr3:uid="{01BB8CE0-5352-42D0-B0CE-E3B3FE7759FE}" name="Connection Mode" dataDxfId="1276" dataCellStyle="Normal"/>
    <tableColumn id="40" xr3:uid="{DCA44055-7763-48D8-A550-D09B82C10AED}" name="Post Count" dataDxfId="1275" dataCellStyle="Normal"/>
    <tableColumn id="41" xr3:uid="{1A454AB0-404C-4E2E-97B9-30F2D0479539}" name="Attached to Asset ID" dataDxfId="1274" dataCellStyle="Normal"/>
    <tableColumn id="42" xr3:uid="{6E62BA1B-66D0-4070-95B7-E407275775BF}" name="Connection Details" dataDxfId="1273" dataCellStyle="Normal"/>
    <tableColumn id="44" xr3:uid="{8E03C504-FEC4-4FCD-B3AB-12734339640D}" name="Legend Material" dataDxfId="1272" dataCellStyle="Normal"/>
    <tableColumn id="45" xr3:uid="{AD06181B-ECA8-4B44-AE92-55F751F617C5}" name="Legend Colour" dataDxfId="1271" dataCellStyle="Normal"/>
    <tableColumn id="46" xr3:uid="{43CB9C94-569C-41E8-887E-1F00EB4F475F}" name="Frame" dataDxfId="1270" dataCellStyle="Normal"/>
    <tableColumn id="47" xr3:uid="{B73ECDBA-081E-454B-90A3-44EBEC0E23BF}" name="Direction Indicated" dataDxfId="1269" dataCellStyle="Normal"/>
    <tableColumn id="48" xr3:uid="{B6C0C0E0-8161-4E5B-BCD4-606A59BDEDA8}" name="Background Material" dataDxfId="1268" dataCellStyle="Normal"/>
    <tableColumn id="49" xr3:uid="{089AE462-6C01-4C13-89BA-AE89C6A64111}" name="Notes" dataDxfId="1267" dataCellStyle="Normal"/>
  </tableColumns>
  <tableStyleInfo name="TableStyleMedium7" showFirstColumn="0" showLastColumn="0" showRowStripes="1" showColumnStripes="0"/>
</table>
</file>

<file path=xl/tables/table1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73D2C049-3702-40C2-8089-4D9946F64857}" name="Electronic_Sign" displayName="Electronic_Sign" ref="A4:BB9" totalsRowShown="0" dataDxfId="1266" headerRowCellStyle="Normal" dataCellStyle="Normal">
  <autoFilter ref="A4:BB9" xr:uid="{73D2C049-3702-40C2-8089-4D9946F64857}"/>
  <tableColumns count="54">
    <tableColumn id="1" xr3:uid="{FEE5B43A-FD3F-4840-B020-20FBDDC0A459}" name="Action" dataDxfId="1265" dataCellStyle="Normal"/>
    <tableColumn id="54" xr3:uid="{33B54E39-6170-4112-88A1-E13A84C92617}" name="Stage" dataDxfId="1264"/>
    <tableColumn id="2" xr3:uid="{201FF609-12A4-447C-898C-581FE9F31280}" name="Asset ID" dataDxfId="1263" dataCellStyle="Normal"/>
    <tableColumn id="3" xr3:uid="{AB9EFA98-FB45-4BB6-BA67-B4A4ED08473C}" name="Road ID" dataDxfId="1262" dataCellStyle="Normal">
      <calculatedColumnFormula>IF(Electronic_Sign[[#This Row],[Road Name]]="","", VLOOKUP(Electronic_Sign[[#This Row],[Road Name]],road_names[],2,FALSE))</calculatedColumnFormula>
    </tableColumn>
    <tableColumn id="4" xr3:uid="{E3F1B32C-9511-4617-90EA-82B55CF4A16E}" name="Road Name" dataDxfId="1261" dataCellStyle="Normal"/>
    <tableColumn id="5" xr3:uid="{092A8FCE-F385-4F94-B503-C22EFDC88F3E}" name="Location" dataDxfId="1260" dataCellStyle="Normal"/>
    <tableColumn id="7" xr3:uid="{926E8E74-9893-4943-B482-F04533B86AF9}" name="Side" dataDxfId="1259" dataCellStyle="Normal"/>
    <tableColumn id="6" xr3:uid="{C08C453E-2CB7-4028-9540-D6E984AA890F}" name="Offset" dataDxfId="1258" dataCellStyle="Normal"/>
    <tableColumn id="8" xr3:uid="{CA23A600-84DB-4AC9-A771-99B5996D096E}" name="Asset Status" dataDxfId="1257" dataCellStyle="Normal"/>
    <tableColumn id="9" xr3:uid="{116D9A35-837E-47F0-A076-780D3C2DA3FC}" name="Asset Owner Organisation" dataDxfId="1256" dataCellStyle="Normal"/>
    <tableColumn id="10" xr3:uid="{64891EDF-09ED-4FDD-BAD7-D5C02FAA707E}" name="Asset Managing Organisation" dataDxfId="1255" dataCellStyle="Normal"/>
    <tableColumn id="11" xr3:uid="{C313021D-3B2C-4827-A975-D172A07D8E18}" name="RCA Sub-Organisation" dataDxfId="1254" dataCellStyle="Normal"/>
    <tableColumn id="12" xr3:uid="{55757788-709F-4FFB-9A2F-9E6041E707C2}" name="Installation Date" dataDxfId="1253" dataCellStyle="Normal"/>
    <tableColumn id="13" xr3:uid="{3609C43B-A425-4181-B306-7D3C7735806D}" name="Asset Design Life" dataDxfId="1252" dataCellStyle="Normal"/>
    <tableColumn id="14" xr3:uid="{79AC0BF0-7CC6-4D1E-BD1F-A5415A2F941E}" name="Work Origin" dataDxfId="1251" dataCellStyle="Normal"/>
    <tableColumn id="15" xr3:uid="{628B7FFE-CB03-4C0E-8F37-3E6B6614C72C}" name="Original Cost" dataDxfId="1250" dataCellStyle="Normal"/>
    <tableColumn id="16" xr3:uid="{8BEB4532-30F9-4F27-8AAF-B1D593C3418F}" name="NLTP Funded?" dataDxfId="1249" dataCellStyle="Normal"/>
    <tableColumn id="17" xr3:uid="{D68DB22E-BACC-4F88-9DC9-39814879B66A}" name="Removal Date" dataDxfId="1248" dataCellStyle="Normal"/>
    <tableColumn id="18" xr3:uid="{14295168-D459-40DE-972C-7FA5ABFD97B3}" name="Removal Reason" dataDxfId="1247" dataCellStyle="Normal"/>
    <tableColumn id="19" xr3:uid="{6F44DEEA-F9AA-47D4-B7D1-4A428EBD255D}" name="Replacement Status" dataDxfId="1246" dataCellStyle="Normal"/>
    <tableColumn id="20" xr3:uid="{A70D5352-0FC7-4A07-A845-C0260457D5B7}" name="Prior ID" dataDxfId="1245" dataCellStyle="Normal"/>
    <tableColumn id="21" xr3:uid="{95127497-461C-4811-B621-DD203DF31E6E}" name="Replacement ID" dataDxfId="1244" dataCellStyle="Normal"/>
    <tableColumn id="22" xr3:uid="{99BCBA19-92AB-4775-939E-18EDF2FF200A}" name="Replacement Reason" dataDxfId="1243" dataCellStyle="Normal"/>
    <tableColumn id="23" xr3:uid="{B1F37EFC-06FC-423C-BBEC-28EB701EBEC5}" name="Geometry" dataDxfId="1242" dataCellStyle="Normal"/>
    <tableColumn id="24" xr3:uid="{368F6710-D0FE-4FD0-9173-9269F73E2470}" name="Asset Type MEP" dataDxfId="1241" dataCellStyle="Normal"/>
    <tableColumn id="25" xr3:uid="{9B805A73-5A70-452C-841C-A84580EFB64C}" name="Primary Functional System" dataDxfId="1240" dataCellStyle="Normal"/>
    <tableColumn id="26" xr3:uid="{E6B49BB1-AFAE-48EA-A18A-187C828C814A}" name="Has More Than One Functional System?" dataDxfId="1239" dataCellStyle="Normal"/>
    <tableColumn id="27" xr3:uid="{E0242EAC-031F-46B5-870A-75A91619AB75}" name="Other Functional Systems" dataDxfId="1238" dataCellStyle="Normal"/>
    <tableColumn id="28" xr3:uid="{0EB59917-2F19-42C7-9F76-C29369333801}" name="Facility Type" dataDxfId="1237" dataCellStyle="Normal"/>
    <tableColumn id="29" xr3:uid="{7CE77FEB-A162-49A9-8C70-915A9208187E}" name="Placement" dataDxfId="1236" dataCellStyle="Normal"/>
    <tableColumn id="30" xr3:uid="{EC9DBAC2-D2DD-4B75-8E23-410700199ABA}" name="Placement UUID" dataDxfId="1235" dataCellStyle="Normal"/>
    <tableColumn id="31" xr3:uid="{FFCAE416-6FB1-4BDF-B98F-130E094AABEC}" name="Serial Number" dataDxfId="1234" dataCellStyle="Normal"/>
    <tableColumn id="33" xr3:uid="{A651350E-BCED-42FE-AFA3-D34069F3B4BA}" name="Sign Is Large?" dataDxfId="1233" dataCellStyle="Normal"/>
    <tableColumn id="34" xr3:uid="{45680073-4306-43B9-8D23-E20274D75823}" name="Height" dataDxfId="1232" dataCellStyle="Normal"/>
    <tableColumn id="35" xr3:uid="{98B5E8D0-693E-47EA-8C1B-F99F7E875879}" name="Power Requirements" dataDxfId="1231" dataCellStyle="Normal"/>
    <tableColumn id="36" xr3:uid="{B264AB52-9A3B-4C14-86AB-23DF0897F267}" name="Width" dataDxfId="1230" dataCellStyle="Normal"/>
    <tableColumn id="37" xr3:uid="{EEEEA16A-72FE-400B-BF32-C4A74117966E}" name="Critical Clearance Requirements?" dataDxfId="1229" dataCellStyle="Normal"/>
    <tableColumn id="38" xr3:uid="{3F4DD8CB-7F23-4059-BCB9-4BF801A1F9BE}" name="Display Type" dataDxfId="1228" dataCellStyle="Normal"/>
    <tableColumn id="39" xr3:uid="{D81ECF2A-2919-4CE7-BFD6-4B7ACDAD0F76}" name="Mounting Height To Underside Of Sign" dataDxfId="1227" dataCellStyle="Normal"/>
    <tableColumn id="40" xr3:uid="{3C200F95-3E11-4DCD-BF93-423F8D392F00}" name="Normal Operating Wattage" dataDxfId="1226" dataCellStyle="Normal"/>
    <tableColumn id="41" xr3:uid="{E1D74E06-9736-4CC6-A75D-AF2AA4A3BEBD}" name="Is TCD Sign Type?" dataDxfId="1225" dataCellStyle="Normal"/>
    <tableColumn id="42" xr3:uid="{C522255B-EA53-4C1A-9C5F-B915D89FEFAC}" name="Normal Operating Voltage" dataDxfId="1224" dataCellStyle="Normal"/>
    <tableColumn id="32" xr3:uid="{5C49FF13-1057-44BF-940F-1873B74D85D9}" name="TCD Sign Class" dataDxfId="1223" dataCellStyle="Normal"/>
    <tableColumn id="43" xr3:uid="{A78975DB-E464-4C02-BC73-CE891E9C65AB}" name="TCD Sign Type" dataDxfId="1222" dataCellStyle="Normal"/>
    <tableColumn id="47" xr3:uid="{38952A66-48F0-4619-B50A-D85BF105C9AE}" name="Has Reverse Legend?" dataDxfId="1221" dataCellStyle="Normal"/>
    <tableColumn id="44" xr3:uid="{9CD6E645-4807-460A-88BD-AB7FB03E85E6}" name="Reverse Legend Note" dataDxfId="1220" dataCellStyle="Normal"/>
    <tableColumn id="45" xr3:uid="{ED5A5FA8-0DD7-424A-9BA1-5154DE105959}" name="Sign Legend Description Required?" dataDxfId="1219" dataCellStyle="Normal"/>
    <tableColumn id="46" xr3:uid="{69812B16-6618-4266-9E46-725F16B318E8}" name="Legend Text" dataDxfId="1218" dataCellStyle="Normal"/>
    <tableColumn id="48" xr3:uid="{58531F1A-1C69-4B8C-8356-FD7F697AD7DA}" name="Powered From A Distributed Unmetered Load (DUML)?" dataDxfId="1217" dataCellStyle="Normal"/>
    <tableColumn id="49" xr3:uid="{02044F9E-6380-4B0E-9E83-65DF31E7A048}" name="Metered?" dataDxfId="1216" dataCellStyle="Normal"/>
    <tableColumn id="50" xr3:uid="{5E8F8EB5-1479-470C-AA00-ADE19EF5DA87}" name="ICP Group / Standalone" dataDxfId="1215" dataCellStyle="Normal"/>
    <tableColumn id="51" xr3:uid="{60A9388C-1051-4720-9BC9-CD5239706F0D}" name="ICP Number Group" dataDxfId="1214" dataCellStyle="Normal"/>
    <tableColumn id="52" xr3:uid="{669C77EE-2D36-4199-B891-5254E62704D4}" name="ICP Number" dataDxfId="1213" dataCellStyle="Normal"/>
    <tableColumn id="53" xr3:uid="{F004D655-50CA-4901-B1CE-30B9E15D3168}" name="Notes" dataDxfId="1212" dataCellStyle="Normal"/>
  </tableColumns>
  <tableStyleInfo name="TableStyleMedium7" showFirstColumn="0" showLastColumn="0" showRowStripes="1" showColumnStripes="0"/>
</table>
</file>

<file path=xl/tables/table1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DFAF6435-0C05-44F3-A3EA-C76F0F40A878}" name="Marking" displayName="Marking" ref="A4:AQ9" totalsRowShown="0" dataDxfId="1211" headerRowCellStyle="Normal" dataCellStyle="Normal">
  <autoFilter ref="A4:AQ9" xr:uid="{DFAF6435-0C05-44F3-A3EA-C76F0F40A878}"/>
  <tableColumns count="43">
    <tableColumn id="1" xr3:uid="{BA97BDFB-E1F6-49BC-BA24-C5C23B33641D}" name="Action" dataDxfId="1210" dataCellStyle="Normal"/>
    <tableColumn id="43" xr3:uid="{953D1A23-44BF-49D0-A541-32146A81842E}" name="Stage" dataDxfId="1209"/>
    <tableColumn id="2" xr3:uid="{C7E01B6E-11B8-45D4-A1A4-B5E3F7270831}" name="Asset ID" dataDxfId="1208" dataCellStyle="Normal"/>
    <tableColumn id="3" xr3:uid="{76299ABA-E869-4CEB-97E1-6F3F3157D65F}" name="Road ID" dataDxfId="1207" dataCellStyle="Normal">
      <calculatedColumnFormula>IF(Marking[[#This Row],[Road Name]]="","",VLOOKUP(Marking[[#This Row],[Road Name]],road_names[],2,0))</calculatedColumnFormula>
    </tableColumn>
    <tableColumn id="4" xr3:uid="{5E480475-EBE1-4E4B-9E38-FE275B58BC48}" name="Road Name" dataDxfId="1206" dataCellStyle="Normal"/>
    <tableColumn id="5" xr3:uid="{8BD326FC-6D9E-4F4B-96EB-AB14897BD859}" name="Start" dataDxfId="1205" dataCellStyle="Normal"/>
    <tableColumn id="6" xr3:uid="{071CB132-835F-49FD-B880-5A011644F2F0}" name="End" dataDxfId="1204" dataCellStyle="Normal"/>
    <tableColumn id="7" xr3:uid="{1DAB8296-81F7-498D-8A2A-35DE6CBB5E90}" name="Offset" dataDxfId="1203" dataCellStyle="Normal"/>
    <tableColumn id="8" xr3:uid="{FAF81DFE-4D86-403E-95DF-B68DACBD151C}" name="Side" dataDxfId="1202" dataCellStyle="Normal"/>
    <tableColumn id="32" xr3:uid="{31E3718B-446D-4F38-8D45-B093D439E979}" name="Length" dataDxfId="1201" dataCellStyle="Normal">
      <calculatedColumnFormula>IF(OR(Marking[[#This Row],[Start]]="", Marking[[#This Row],[End]]=""), "", Marking[[#This Row],[End]]-Marking[[#This Row],[Start]])</calculatedColumnFormula>
    </tableColumn>
    <tableColumn id="33" xr3:uid="{21A6B328-0C02-4E14-A6EC-26D190D24A02}" name="Adjustment" dataDxfId="1200" dataCellStyle="Normal"/>
    <tableColumn id="34" xr3:uid="{55942D58-6DB8-43C4-AA70-81D3E1ABAFDE}" name="Reason" dataDxfId="1199" dataCellStyle="Normal"/>
    <tableColumn id="9" xr3:uid="{1CF8F201-EAFF-41EF-9C73-B705D423E3DC}" name="Asset Status" dataDxfId="1198" dataCellStyle="Normal"/>
    <tableColumn id="10" xr3:uid="{57519569-BC17-4F5D-BABA-84372D2BD5E4}" name="Asset Owner Organisation" dataDxfId="1197" dataCellStyle="Normal"/>
    <tableColumn id="11" xr3:uid="{506E1295-5DA3-4D4A-86FC-00B99A52F22B}" name="Asset Managing Organisation" dataDxfId="1196" dataCellStyle="Normal"/>
    <tableColumn id="12" xr3:uid="{22A2022A-9B77-4FF1-990D-BDF0AC3E86E8}" name="RCA Sub-Organisation" dataDxfId="1195" dataCellStyle="Normal"/>
    <tableColumn id="13" xr3:uid="{FA480A09-FD20-4ED1-BFC7-7860048F50C0}" name="Installation Date" dataDxfId="1194" dataCellStyle="Normal"/>
    <tableColumn id="14" xr3:uid="{062162C5-45E4-4631-B091-F60723108905}" name="Asset Design Life" dataDxfId="1193" dataCellStyle="Normal"/>
    <tableColumn id="15" xr3:uid="{54D9B63E-92C9-474A-B10A-A9E782727306}" name="Work Origin" dataDxfId="1192" dataCellStyle="Normal"/>
    <tableColumn id="16" xr3:uid="{1C5CAC2F-6D1C-4B4A-99EF-1E51A9E07B69}" name="Original Cost" dataDxfId="1191" dataCellStyle="Normal"/>
    <tableColumn id="17" xr3:uid="{3198D17F-0B8C-4630-A8D0-B91CB0F857BE}" name="NLTP Funded?" dataDxfId="1190" dataCellStyle="Normal"/>
    <tableColumn id="18" xr3:uid="{918B9F06-97C2-4B3C-809D-E07DE31C37BD}" name="Removal Date" dataDxfId="1189" dataCellStyle="Normal"/>
    <tableColumn id="19" xr3:uid="{EBAC683F-8D56-4692-A1CF-13610E29BE9E}" name="Removal Reason" dataDxfId="1188" dataCellStyle="Normal"/>
    <tableColumn id="20" xr3:uid="{C9CFB9CB-E5F7-4BA5-8313-DEEB9EDC105F}" name="Replacement Status" dataDxfId="1187" dataCellStyle="Normal"/>
    <tableColumn id="21" xr3:uid="{FA12AFB8-E176-4503-88B6-FDA376602EFC}" name="Prior ID" dataDxfId="1186" dataCellStyle="Normal"/>
    <tableColumn id="22" xr3:uid="{98042AE1-C496-457A-9CE8-967FE6BD68BC}" name="Replacement ID" dataDxfId="1185" dataCellStyle="Normal"/>
    <tableColumn id="23" xr3:uid="{FB10DF00-D762-4DF5-B9DF-2CDA73B31B0A}" name="Replacement Reason" dataDxfId="1184" dataCellStyle="Normal"/>
    <tableColumn id="24" xr3:uid="{C53DD738-EDB7-4005-873B-6AA55E48FBE3}" name="Geometry" dataDxfId="1183" dataCellStyle="Normal"/>
    <tableColumn id="25" xr3:uid="{C4B5E050-AF8B-49A8-BBB9-FC31127E9D3F}" name="Marking Group" dataDxfId="1182" dataCellStyle="Normal"/>
    <tableColumn id="41" xr3:uid="{48196D80-2DAF-454F-98E2-8ED80E5D1E5A}" name="Is TCD Marking Type?" dataDxfId="1181" dataCellStyle="Normal"/>
    <tableColumn id="26" xr3:uid="{624CF78E-7B7B-4CD9-832E-42995ABA5554}" name="Marking Type" dataDxfId="1180" dataCellStyle="Normal"/>
    <tableColumn id="27" xr3:uid="{CCF228B5-7E5A-4A39-81A9-256C27BBA93F}" name="Marking Colour" dataDxfId="1179" dataCellStyle="Normal"/>
    <tableColumn id="28" xr3:uid="{82A0A835-5844-44AF-82F6-73EA248DC95C}" name="Is Reflective?" dataDxfId="1178" dataCellStyle="Normal"/>
    <tableColumn id="29" xr3:uid="{8EC73762-410D-4224-B0F5-EC57439122B6}" name="Durability" dataDxfId="1177" dataCellStyle="Normal"/>
    <tableColumn id="30" xr3:uid="{5130E0A8-9913-4D61-8E49-0774C75EC7D0}" name="Marking Treatment" dataDxfId="1176" dataCellStyle="Normal"/>
    <tableColumn id="31" xr3:uid="{CE8E5DAA-8A7C-41D4-BE25-2CEBFAC75332}" name="Marking Material" dataDxfId="1175" dataCellStyle="Normal"/>
    <tableColumn id="35" xr3:uid="{BE933CB3-169A-494D-853E-1BE78719D26B}" name="Marking Count" dataDxfId="1174" dataCellStyle="Normal"/>
    <tableColumn id="36" xr3:uid="{657F4CDF-3CCB-4F2A-AC0D-5C841616A0BD}" name="Individual Length" dataDxfId="1173" dataCellStyle="Normal"/>
    <tableColumn id="37" xr3:uid="{D4F2F0F0-9932-4B2F-BFDC-162B05F6C8FA}" name="Spacing" dataDxfId="1172" dataCellStyle="Normal"/>
    <tableColumn id="38" xr3:uid="{26451E3A-7E14-4D37-95F9-2AFAAACD176E}" name="Standard Marking Message" dataDxfId="1171" dataCellStyle="Normal"/>
    <tableColumn id="39" xr3:uid="{1807A92B-B367-4073-BF26-7E7C3104BF39}" name="Non-Standard Marking Message" dataDxfId="1170" dataCellStyle="Normal"/>
    <tableColumn id="40" xr3:uid="{E2CA0AB0-3C81-43EC-8266-8D6AE48516F2}" name="Area" dataDxfId="1169" dataCellStyle="Normal"/>
    <tableColumn id="42" xr3:uid="{B7F65F07-7815-4BFF-8150-566B6F131323}" name="Non-TCD Marking Type" dataDxfId="1168" dataCellStyle="Normal"/>
  </tableColumns>
  <tableStyleInfo name="TableStyleMedium7" showFirstColumn="0" showLastColumn="0" showRowStripes="1" showColumnStripes="0"/>
</table>
</file>

<file path=xl/tables/table1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9599BECE-D6F4-49E2-9423-64527FD55A11}" name="Pole_Structure" displayName="Pole_Structure" ref="A4:AJ9" totalsRowShown="0" dataDxfId="1167" headerRowCellStyle="Normal" dataCellStyle="Normal">
  <autoFilter ref="A4:AJ9" xr:uid="{9599BECE-D6F4-49E2-9423-64527FD55A11}"/>
  <tableColumns count="36">
    <tableColumn id="1" xr3:uid="{3937E0AD-0AD1-4985-B6A5-6B44FE4F69E5}" name="Action" dataDxfId="1166" dataCellStyle="Normal"/>
    <tableColumn id="36" xr3:uid="{F59EDC73-DD32-4A2D-BE86-9B31C7244F85}" name="Stage" dataDxfId="1165"/>
    <tableColumn id="2" xr3:uid="{DF0BE9A7-367E-4F74-BA02-404C388DBF31}" name="Asset ID" dataDxfId="1164" dataCellStyle="Normal"/>
    <tableColumn id="3" xr3:uid="{FB5B8470-3141-4DD1-8495-C11A68D386D9}" name="Road ID" dataDxfId="1163" dataCellStyle="Normal">
      <calculatedColumnFormula>IF(Pole_Structure[[#This Row],[Road Name]]="","",VLOOKUP(Pole_Structure[[#This Row],[Road Name]],road_names[],2,0))</calculatedColumnFormula>
    </tableColumn>
    <tableColumn id="4" xr3:uid="{C5A4C6BA-278E-44C7-9242-E5F8D9AA50B5}" name="Road Name" dataDxfId="1162" dataCellStyle="Normal"/>
    <tableColumn id="5" xr3:uid="{34F9A983-6591-49C1-9B70-BD57A796B3F9}" name="Location" dataDxfId="1161" dataCellStyle="Normal"/>
    <tableColumn id="6" xr3:uid="{BEE478CC-63BF-4ED2-A999-342CE70C2BD6}" name="Offset" dataDxfId="1160" dataCellStyle="Normal"/>
    <tableColumn id="7" xr3:uid="{CE72539A-E43D-4ACA-B15E-91FFBD838350}" name="Side" dataDxfId="1159" dataCellStyle="Normal"/>
    <tableColumn id="8" xr3:uid="{3AE6096B-381C-4173-AA65-8DFD87A9E758}" name="Asset Status" dataDxfId="1158" dataCellStyle="Normal"/>
    <tableColumn id="9" xr3:uid="{AE6BD484-04C1-41A5-B125-2C2E28CAC9E2}" name="Asset Owner Organisation" dataDxfId="1157" dataCellStyle="Normal"/>
    <tableColumn id="10" xr3:uid="{B16B24E5-8463-4B40-818B-4FAD60F7F366}" name="Asset Managing Organisation" dataDxfId="1156" dataCellStyle="Normal"/>
    <tableColumn id="11" xr3:uid="{F8351FDA-DC91-4636-90A8-55378485E0AE}" name="RCA Sub-Organisation" dataDxfId="1155" dataCellStyle="Normal"/>
    <tableColumn id="12" xr3:uid="{91E59F4F-281D-4C46-AE8B-70CBE8FEBBE1}" name="Installation Date" dataDxfId="1154" dataCellStyle="Normal"/>
    <tableColumn id="13" xr3:uid="{A165081D-FA09-4B51-BE22-342A05528C54}" name="Asset Design Life" dataDxfId="1153" dataCellStyle="Normal"/>
    <tableColumn id="14" xr3:uid="{ED6E07A0-959A-4C2E-9F5A-A9D3F3F0403D}" name="Work Origin" dataDxfId="1152" dataCellStyle="Normal"/>
    <tableColumn id="15" xr3:uid="{33FF6112-AAA4-4299-8B6E-728D5B31FBD6}" name="Original Cost" dataDxfId="1151" dataCellStyle="Normal"/>
    <tableColumn id="16" xr3:uid="{58CF051E-EEF6-4AC2-8689-02FDE112DEB9}" name="NLTP Funded?" dataDxfId="1150" dataCellStyle="Normal"/>
    <tableColumn id="17" xr3:uid="{D1046DAF-5C66-441B-A55A-69DC617CEC9D}" name="Removal Date" dataDxfId="1149" dataCellStyle="Normal"/>
    <tableColumn id="18" xr3:uid="{05E3FF72-7F20-4382-8492-4A1D43E27AA9}" name="Removal Reason" dataDxfId="1148" dataCellStyle="Normal"/>
    <tableColumn id="19" xr3:uid="{78D3308F-C97D-4498-B4AF-036AA8D64396}" name="Replacement Status" dataDxfId="1147" dataCellStyle="Normal"/>
    <tableColumn id="20" xr3:uid="{4C60223C-2F91-479A-9972-84C5C989852A}" name="Prior ID" dataDxfId="1146" dataCellStyle="Normal"/>
    <tableColumn id="21" xr3:uid="{0272752D-0E1C-4A98-A2F4-B7C9244FF5CF}" name="Replacement ID" dataDxfId="1145" dataCellStyle="Normal"/>
    <tableColumn id="22" xr3:uid="{6C935A0A-06F8-4DAB-AA60-E7EDC8EF3A9C}" name="Replacement Reason" dataDxfId="1144" dataCellStyle="Normal"/>
    <tableColumn id="23" xr3:uid="{99673490-41DC-4B35-935B-91A7EF3D867A}" name="Geometry" dataDxfId="1143" dataCellStyle="Normal"/>
    <tableColumn id="24" xr3:uid="{B8F90BA5-809C-4F12-B414-47400E094521}" name="Primary Material" dataDxfId="1142" dataCellStyle="Normal"/>
    <tableColumn id="25" xr3:uid="{15164C13-987B-48FB-BD7A-B93D58F4CE15}" name="Coating System" dataDxfId="1141" dataCellStyle="Normal"/>
    <tableColumn id="26" xr3:uid="{B589D526-034C-4193-A1FD-CA28616EC068}" name="Primary Function" dataDxfId="1140" dataCellStyle="Normal"/>
    <tableColumn id="27" xr3:uid="{1ED425FB-99BA-4565-BE36-7C8CF6360F3C}" name="Traffic Signal Pole Number" dataDxfId="1139" dataCellStyle="Normal"/>
    <tableColumn id="28" xr3:uid="{E9A09225-E783-4553-9049-FC0E2A6C9A60}" name="Placement" dataDxfId="1138" dataCellStyle="Normal"/>
    <tableColumn id="35" xr3:uid="{DE5A84EE-486B-4D8A-B961-430B85ABAC6F}" name="Placement UUID" dataDxfId="1137"/>
    <tableColumn id="29" xr3:uid="{A8FC368C-51B0-4E4E-878A-7840C51293B3}" name="Requires Structural Inspection?" dataDxfId="1136" dataCellStyle="Normal"/>
    <tableColumn id="30" xr3:uid="{29442365-86DE-43B3-BC2E-4EDC1A0396E4}" name="Ground Height" dataDxfId="1135" dataCellStyle="Normal"/>
    <tableColumn id="31" xr3:uid="{AB757ACB-4660-4B0B-9997-6D468ED454F6}" name="Use Height" dataDxfId="1134" dataCellStyle="Normal"/>
    <tableColumn id="32" xr3:uid="{09B33AC3-52E4-42B7-8D60-FB7747365005}" name="Pole Type" dataDxfId="1133" dataCellStyle="Normal"/>
    <tableColumn id="33" xr3:uid="{A800B973-D4FF-43A6-BEB6-A7BC1CFD6C8F}" name="Foundation Type" dataDxfId="1132" dataCellStyle="Normal"/>
    <tableColumn id="34" xr3:uid="{4073A65C-F072-4EA5-B93E-C0768D4D6889}" name="Base Connection" dataDxfId="1131" dataCellStyle="Normal"/>
  </tableColumns>
  <tableStyleInfo name="TableStyleMedium7" showFirstColumn="0" showLastColumn="0" showRowStripes="1" showColumnStripes="0"/>
</table>
</file>

<file path=xl/tables/table1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9581CCE1-ADB0-44E4-A7DF-A7C6DAF521E6}" name="Outreach" displayName="Outreach" ref="A4:AE9" totalsRowShown="0" dataDxfId="1130" headerRowCellStyle="Normal" dataCellStyle="Normal">
  <autoFilter ref="A4:AE9" xr:uid="{9581CCE1-ADB0-44E4-A7DF-A7C6DAF521E6}"/>
  <tableColumns count="31">
    <tableColumn id="1" xr3:uid="{BD918493-8D82-46C2-8F46-FCA33D391895}" name="Action" dataDxfId="1129" dataCellStyle="Normal"/>
    <tableColumn id="8" xr3:uid="{C23D1D9D-FB87-46D3-BF6A-716C5ACB38C8}" name="Stage" dataDxfId="1128"/>
    <tableColumn id="2" xr3:uid="{6A8D4612-14D0-4D76-96E1-F9C2DDC1A441}" name="Asset ID" dataDxfId="1127" dataCellStyle="Normal"/>
    <tableColumn id="3" xr3:uid="{73637D9A-6C68-4DB7-81B9-5A750DFDA1E5}" name="Road ID" dataDxfId="1126" dataCellStyle="Normal">
      <calculatedColumnFormula>IF(Outreach[[#This Row],[Road Name]]="","",VLOOKUP(Outreach[[#This Row],[Road Name]],road_names[],2,0))</calculatedColumnFormula>
    </tableColumn>
    <tableColumn id="4" xr3:uid="{FB44BA22-45E9-4BD5-A80F-79CA0DE07D67}" name="Road Name" dataDxfId="1125" dataCellStyle="Normal"/>
    <tableColumn id="5" xr3:uid="{0AD89AED-DE4C-45B9-A889-6D3B4E2FDDBD}" name="Location" dataDxfId="1124" dataCellStyle="Normal"/>
    <tableColumn id="6" xr3:uid="{B442A79F-0585-4920-860B-A88EFEADCC9B}" name="Offset" dataDxfId="1123" dataCellStyle="Normal"/>
    <tableColumn id="7" xr3:uid="{4E37F4A6-CF80-4C4F-95A1-BF6520608C1F}" name="Side" dataDxfId="1122" dataCellStyle="Normal"/>
    <tableColumn id="20" xr3:uid="{2A849E2B-DD43-4E98-8C94-C1FB4BFEF9A3}" name="Asset Status" dataDxfId="1121" dataCellStyle="Normal"/>
    <tableColumn id="21" xr3:uid="{B899D271-E16F-499D-878B-27B8DE45E1B8}" name="Asset Owner Organisation" dataDxfId="1120" dataCellStyle="Normal"/>
    <tableColumn id="22" xr3:uid="{76571E2F-7B0C-4E1C-A3CE-8EF16C14CC18}" name="Asset Managing Organisation" dataDxfId="1119" dataCellStyle="Normal"/>
    <tableColumn id="23" xr3:uid="{A8FD3425-D6CA-4EDD-99B0-A82172D1761B}" name="RCA Sub-Organisation" dataDxfId="1118" dataCellStyle="Normal"/>
    <tableColumn id="24" xr3:uid="{588ECF5E-FFA2-473F-BA27-104501311B97}" name="Installation Date" dataDxfId="1117" dataCellStyle="Normal"/>
    <tableColumn id="25" xr3:uid="{3AE8B2CA-4E17-4B32-967C-F0293E6BFD7D}" name="Asset Design Life" dataDxfId="1116" dataCellStyle="Normal"/>
    <tableColumn id="26" xr3:uid="{767DA3BB-8AF3-4F35-B877-4052512E6F0C}" name="Work Origin" dataDxfId="1115" dataCellStyle="Normal"/>
    <tableColumn id="27" xr3:uid="{F9D4A6B2-7A5E-422B-8511-DBD146999F38}" name="Original Cost" dataDxfId="1114" dataCellStyle="Normal"/>
    <tableColumn id="28" xr3:uid="{7F5A4375-BC31-433C-8DFF-CFE8680DAB98}" name="NLTP Funded?" dataDxfId="1113" dataCellStyle="Normal"/>
    <tableColumn id="29" xr3:uid="{54A02EC8-B534-4E04-B8E4-ED5C20BF24E4}" name="Removal Date" dataDxfId="1112" dataCellStyle="Normal"/>
    <tableColumn id="30" xr3:uid="{6831E9F7-511A-4CB2-A7AB-9322C5E6F0C9}" name="Removal Reason" dataDxfId="1111" dataCellStyle="Normal"/>
    <tableColumn id="31" xr3:uid="{9E758257-78FB-4D3C-A795-9435DA36A854}" name="Replacement Status" dataDxfId="1110" dataCellStyle="Normal"/>
    <tableColumn id="32" xr3:uid="{AD45C274-1EBF-45D1-A467-B90DA0D3A40A}" name="Prior ID" dataDxfId="1109" dataCellStyle="Normal"/>
    <tableColumn id="33" xr3:uid="{C302B93D-2284-4C83-B65E-8D204865BBDE}" name="Replacement ID" dataDxfId="1108" dataCellStyle="Normal"/>
    <tableColumn id="34" xr3:uid="{85E3B832-D68D-4CB7-9EB4-5B5E69233B7B}" name="Replacement Reason" dataDxfId="1107" dataCellStyle="Normal"/>
    <tableColumn id="35" xr3:uid="{7A39579B-1D79-4A38-BCF6-32331A7F5176}" name="Geometry" dataDxfId="1106" dataCellStyle="Normal"/>
    <tableColumn id="36" xr3:uid="{A7176B4D-46B3-4AE3-BF8A-6922B302AC45}" name="Placement" dataDxfId="1105" dataCellStyle="Normal"/>
    <tableColumn id="37" xr3:uid="{4BE7767E-8088-48D7-A601-6C8BE6B92F6C}" name="Placement UUID" dataDxfId="1104" dataCellStyle="Normal"/>
    <tableColumn id="38" xr3:uid="{028BFA40-EE7C-4477-A8FA-C78BFEB5185B}" name="Requires Structural Inspection?" dataDxfId="1103" dataCellStyle="Normal"/>
    <tableColumn id="39" xr3:uid="{D940C13A-9224-4C4A-9304-ECE6E443EDF2}" name="Use Height" dataDxfId="1102" dataCellStyle="Normal"/>
    <tableColumn id="40" xr3:uid="{83C874AD-B9DD-449F-BBBB-6B9FBB5AF37C}" name="Outreach Length" dataDxfId="1101" dataCellStyle="Normal"/>
    <tableColumn id="41" xr3:uid="{E3DF636E-A91C-40AE-A883-A87C3F3B6618}" name="Outreach Type" dataDxfId="1100" dataCellStyle="Normal"/>
    <tableColumn id="42" xr3:uid="{4845FD77-1507-4961-BA6D-1BE347283725}" name="Notes" dataDxfId="1099" dataCellStyle="Normal"/>
  </tableColumns>
  <tableStyleInfo name="TableStyleMedium7" showFirstColumn="0" showLastColumn="0" showRowStripes="1" showColumnStripes="0"/>
</table>
</file>

<file path=xl/tables/table1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8" xr:uid="{F2E1CED3-23FE-44A8-AD7C-8DF4BA11E197}" name="Gantry" displayName="Gantry" ref="A4:AF9" totalsRowShown="0" dataDxfId="1098" headerRowCellStyle="Normal" dataCellStyle="Normal">
  <autoFilter ref="A4:AF9" xr:uid="{F2E1CED3-23FE-44A8-AD7C-8DF4BA11E197}"/>
  <tableColumns count="32">
    <tableColumn id="1" xr3:uid="{139919A3-6FF6-4E7B-8A23-183297238410}" name="Action" dataDxfId="1097" dataCellStyle="Normal"/>
    <tableColumn id="32" xr3:uid="{C18B2AB8-CDC3-41C9-9A7C-FBA8E5AF8476}" name="Stage" dataDxfId="1096"/>
    <tableColumn id="2" xr3:uid="{80721727-2EBB-491F-A5A1-4759B3BE84AF}" name="Asset ID" dataDxfId="1095" dataCellStyle="Normal"/>
    <tableColumn id="3" xr3:uid="{15C69F65-75A3-4C70-AAD3-530C13D72468}" name="Road ID" dataDxfId="1094" dataCellStyle="Normal">
      <calculatedColumnFormula>IF(Gantry[[#This Row],[Road Name]]="","",VLOOKUP(Gantry[[#This Row],[Road Name]],road_names[],2,0))</calculatedColumnFormula>
    </tableColumn>
    <tableColumn id="4" xr3:uid="{A86D1939-4E98-4CBA-AAD1-4EE36E604F3F}" name="Road Name" dataDxfId="1093" dataCellStyle="Normal"/>
    <tableColumn id="5" xr3:uid="{1D46E858-8A1A-4677-B337-AD7F57E66E33}" name="Location" dataDxfId="1092" dataCellStyle="Normal"/>
    <tableColumn id="6" xr3:uid="{EA43991E-8A06-4854-A765-0713F769A607}" name="Offset" dataDxfId="1091" dataCellStyle="Normal"/>
    <tableColumn id="7" xr3:uid="{63CE726F-812F-4DE4-ABC8-B0830F870B3F}" name="Side" dataDxfId="1090" dataCellStyle="Normal"/>
    <tableColumn id="8" xr3:uid="{10E035CD-B0A2-4B07-9F95-0A79A6BDF1CE}" name="Asset Status" dataDxfId="1089" dataCellStyle="Normal"/>
    <tableColumn id="9" xr3:uid="{9475CFAD-46E3-4601-A554-1D69B3EE30CF}" name="Asset Owner Organisation" dataDxfId="1088" dataCellStyle="Normal"/>
    <tableColumn id="10" xr3:uid="{0068CE4B-5E1C-4235-8FAE-422240B767EE}" name="Asset Managing Organisation" dataDxfId="1087" dataCellStyle="Normal"/>
    <tableColumn id="11" xr3:uid="{C1005D11-9C58-43BA-92FF-55C095F12E7E}" name="RCA Sub-Organisation" dataDxfId="1086" dataCellStyle="Normal"/>
    <tableColumn id="12" xr3:uid="{D245AD16-E1E9-412C-8815-8FDA74D7FFDF}" name="Installation Date" dataDxfId="1085" dataCellStyle="Normal"/>
    <tableColumn id="13" xr3:uid="{D69BE362-3A78-4E5C-AEB7-BA774DE16B05}" name="Asset Design Life" dataDxfId="1084" dataCellStyle="Normal"/>
    <tableColumn id="14" xr3:uid="{9D1D9309-2FD4-4ED2-BAB1-7437E52FE4B1}" name="Work Origin" dataDxfId="1083" dataCellStyle="Normal"/>
    <tableColumn id="15" xr3:uid="{7214014B-89AF-452F-8E18-E255EEA8E99C}" name="Original Cost" dataDxfId="1082" dataCellStyle="Normal"/>
    <tableColumn id="16" xr3:uid="{EC2ACEB6-3747-418D-969B-4A12DFAED239}" name="NLTP Funded?" dataDxfId="1081" dataCellStyle="Normal"/>
    <tableColumn id="17" xr3:uid="{D35B29EA-986B-4859-91CE-B3DC719E2E55}" name="Removal Date" dataDxfId="1080" dataCellStyle="Normal"/>
    <tableColumn id="18" xr3:uid="{C16425E2-4CDF-4C01-A3FC-1A558B242E0A}" name="Removal Reason" dataDxfId="1079" dataCellStyle="Normal"/>
    <tableColumn id="19" xr3:uid="{CC394FCC-CB6D-45F1-9C5A-5002502A23BD}" name="Replacement Status" dataDxfId="1078" dataCellStyle="Normal"/>
    <tableColumn id="20" xr3:uid="{289C454B-3909-4CAA-BA64-5886FE537292}" name="Prior ID" dataDxfId="1077" dataCellStyle="Normal"/>
    <tableColumn id="21" xr3:uid="{C263D618-82D2-4765-9902-4A44BDB78AB3}" name="Replacement ID" dataDxfId="1076" dataCellStyle="Normal"/>
    <tableColumn id="22" xr3:uid="{4A649605-AB8E-4E07-874B-D827A9CC070D}" name="Replacement Reason" dataDxfId="1075" dataCellStyle="Normal"/>
    <tableColumn id="23" xr3:uid="{D6647C1D-0EC6-469E-9AF3-9FCF9C2690BE}" name="Geometry" dataDxfId="1074" dataCellStyle="Normal"/>
    <tableColumn id="24" xr3:uid="{A70881D5-AD6D-48BA-981A-203D118E6D9E}" name="Gantry Material" dataDxfId="1073" dataCellStyle="Normal"/>
    <tableColumn id="25" xr3:uid="{B57F0A2F-D9D7-4B96-AECF-9CCA054CF44D}" name="Gantry Shape" dataDxfId="1072" dataCellStyle="Normal"/>
    <tableColumn id="26" xr3:uid="{9D225A95-966C-4F0F-84CC-98E10AB8F0C5}" name="Gantry Construction Type" dataDxfId="1071" dataCellStyle="Normal"/>
    <tableColumn id="27" xr3:uid="{05EC09F9-1AB5-4D4D-BF74-0FD9C87382C2}" name="Gantry Span" dataDxfId="1070" dataCellStyle="Normal"/>
    <tableColumn id="28" xr3:uid="{59E34693-88F4-4921-B788-F21BF8BD62F4}" name="Gantry Height" dataDxfId="1069" dataCellStyle="Normal"/>
    <tableColumn id="29" xr3:uid="{52C55CA9-4A63-473D-AD4F-95B0D65D6C26}" name="Clearance" dataDxfId="1068" dataCellStyle="Normal"/>
    <tableColumn id="30" xr3:uid="{8639C811-DAA7-4A26-A7AF-F0E7B88ADA5A}" name="Primary Function" dataDxfId="1067" dataCellStyle="Normal"/>
    <tableColumn id="31" xr3:uid="{6674D152-059E-4175-BBF5-1D9857D846C4}" name="Is Footing Bolted?" dataDxfId="1066" dataCellStyle="Normal"/>
  </tableColumns>
  <tableStyleInfo name="TableStyleMedium7" showFirstColumn="0" showLastColumn="0" showRowStripes="1" showColumnStripes="0"/>
</table>
</file>

<file path=xl/tables/table1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6" xr:uid="{077EE031-089C-4F68-A899-546360A7EF83}" name="Traffic_Signal" displayName="Traffic_Signal" ref="A4:AP9" totalsRowShown="0" dataDxfId="1065" headerRowCellStyle="Normal" dataCellStyle="Normal">
  <autoFilter ref="A4:AP9" xr:uid="{F2E1CED3-23FE-44A8-AD7C-8DF4BA11E197}"/>
  <tableColumns count="42">
    <tableColumn id="1" xr3:uid="{B23CEF77-9223-4325-9B4D-C07C821DF9E4}" name="Action" dataDxfId="1064" dataCellStyle="Normal"/>
    <tableColumn id="22" xr3:uid="{B899D466-7E75-4264-B01D-09907BC3A7B3}" name="Stage" dataDxfId="1063"/>
    <tableColumn id="2" xr3:uid="{33ED282F-04CF-4E63-828C-EA770AFA2BF0}" name="Asset ID" dataDxfId="1062" dataCellStyle="Normal"/>
    <tableColumn id="3" xr3:uid="{EA316FF6-0C72-49AD-BCF5-ADD550E8B820}" name="Road ID" dataDxfId="1061" dataCellStyle="Normal">
      <calculatedColumnFormula>IF(Traffic_Signal[[#This Row],[Road Name]]="","",VLOOKUP(Traffic_Signal[[#This Row],[Road Name]],road_names[],2,0))</calculatedColumnFormula>
    </tableColumn>
    <tableColumn id="4" xr3:uid="{67573D50-110D-4AF7-8A92-8AF5F9CE7D53}" name="Road Name" dataDxfId="1060" dataCellStyle="Normal"/>
    <tableColumn id="5" xr3:uid="{6FA64DFF-FA0B-4F70-8E56-114B23121E20}" name="Location" dataDxfId="1059" dataCellStyle="Normal"/>
    <tableColumn id="6" xr3:uid="{8EF38294-8E6B-4D38-87B1-FDA33B518DB7}" name="Offset" dataDxfId="1058" dataCellStyle="Normal"/>
    <tableColumn id="7" xr3:uid="{18EC14A1-94CE-4074-BD07-051ECED7B4F9}" name="Side" dataDxfId="1057" dataCellStyle="Normal"/>
    <tableColumn id="45" xr3:uid="{E24E3760-2F99-4120-9B58-8C3D31F9FC56}" name="Asset Status" dataDxfId="1056"/>
    <tableColumn id="44" xr3:uid="{ECA5523F-BF16-4770-8A24-C2DD2820664F}" name="Owned By" dataDxfId="1055"/>
    <tableColumn id="43" xr3:uid="{80FB6921-B3FD-4FD3-B627-F61359AAA5E6}" name="Managed By" dataDxfId="1054"/>
    <tableColumn id="42" xr3:uid="{AFB37760-DFCB-4A6E-95B6-FB649170045C}" name="RCA Sub-Organisation" dataDxfId="1053"/>
    <tableColumn id="41" xr3:uid="{58A617D4-D5E1-4B25-97B8-E53AF1280E76}" name="Install Date" dataDxfId="1052"/>
    <tableColumn id="40" xr3:uid="{2ADA1E6E-0B0B-4371-85E8-D149FA2CA737}" name="Asset Design Life" dataDxfId="1051"/>
    <tableColumn id="39" xr3:uid="{1ED0CAAD-C680-4116-B053-AB3C8F255B27}" name="Work Origin" dataDxfId="1050"/>
    <tableColumn id="38" xr3:uid="{28592F5E-91C6-4FF5-B0D6-DA40BCFB5252}" name="Original Cost" dataDxfId="1049"/>
    <tableColumn id="37" xr3:uid="{97D2E5AC-7092-4C86-88A6-5C5DCD9125D6}" name="NLTP Funded?" dataDxfId="1048"/>
    <tableColumn id="36" xr3:uid="{029E5A30-789D-4A60-85EE-6AF6F1A61738}" name="Removal Date" dataDxfId="1047"/>
    <tableColumn id="35" xr3:uid="{CE046520-CCF8-4A7B-BE61-509F53787C7D}" name="Removal Reason" dataDxfId="1046"/>
    <tableColumn id="34" xr3:uid="{77086DC3-AF8F-47A9-94DE-7ADE3E0EEBEC}" name="Replacement Status" dataDxfId="1045"/>
    <tableColumn id="32" xr3:uid="{28D81741-2EAA-439D-AE11-71CF0D30345D}" name="Prior ID" dataDxfId="1044"/>
    <tableColumn id="31" xr3:uid="{5B66FC12-F0C7-404F-A23D-9B8B4982DFF6}" name="Replacement ID" dataDxfId="1043"/>
    <tableColumn id="18" xr3:uid="{9D4B08AF-E745-4708-B144-1ED98635CFEA}" name="Replacement Reason" dataDxfId="1042"/>
    <tableColumn id="23" xr3:uid="{5C772AC3-72D0-445F-AEE5-9CACE3272A63}" name="Geometry" dataDxfId="1041" dataCellStyle="Normal"/>
    <tableColumn id="24" xr3:uid="{6D597505-FCBC-4874-A70A-C497A646006B}" name="Asset Type MEP" dataDxfId="1040" dataCellStyle="Normal"/>
    <tableColumn id="25" xr3:uid="{F52B04AF-D2DB-4E11-B8EA-4A4A1B573D51}" name="Primary Functional System" dataDxfId="1039" dataCellStyle="Normal"/>
    <tableColumn id="26" xr3:uid="{7FCC3185-B5E5-46E8-A89A-021AA76978A5}" name="Has More Than One Functional System?" dataDxfId="1038" dataCellStyle="Normal"/>
    <tableColumn id="27" xr3:uid="{4F7516E1-72FF-4DBA-B1D0-E5F59DF12305}" name="Other Functional Systems" dataDxfId="1037" dataCellStyle="Normal"/>
    <tableColumn id="28" xr3:uid="{B09A5EAC-6F98-42F2-B306-ED367EA6EF3C}" name="Facility Type" dataDxfId="1036" dataCellStyle="Normal"/>
    <tableColumn id="29" xr3:uid="{1C84C263-1EFD-47B5-8924-AA73F4E6C244}" name="Placement" dataDxfId="1035" dataCellStyle="Normal"/>
    <tableColumn id="30" xr3:uid="{58F9A0E3-9F3F-4713-9751-F7564BBCE790}" name="Placement UUID" dataDxfId="1034" dataCellStyle="Normal"/>
    <tableColumn id="8" xr3:uid="{3096CE1E-86F3-4BA2-AEDF-C73C871871B7}" name="Traffic Signal Display Type" dataDxfId="1033" dataCellStyle="Normal"/>
    <tableColumn id="9" xr3:uid="{4FFF25FB-5E4D-4C82-A570-D6C3835B7D81}" name="Traffic Signal Designation" dataDxfId="1032" dataCellStyle="Normal"/>
    <tableColumn id="10" xr3:uid="{4A9AB3AC-68E9-48A5-B52F-0ED12F24AE02}" name="Number Of Aspects" dataDxfId="1031" dataCellStyle="Normal"/>
    <tableColumn id="11" xr3:uid="{CAC34760-96EE-410D-B58F-A67711A6F8FE}" name="Has Target Board?" dataDxfId="1030" dataCellStyle="Normal"/>
    <tableColumn id="13" xr3:uid="{92781368-4A2B-4253-A1D9-2DCF38D1B9DC}" name="Controller" dataDxfId="1029" dataCellStyle="Normal"/>
    <tableColumn id="14" xr3:uid="{F66AEBE6-EFF0-4FFA-9803-FA0E5D91A102}" name="Powered From A Distributed Unmetered Load (DUML)?" dataDxfId="1028" dataCellStyle="Normal"/>
    <tableColumn id="15" xr3:uid="{677F06FD-2FF1-4B23-9B6D-F2762C2ECBB9}" name="Metered?" dataDxfId="1027" dataCellStyle="Normal"/>
    <tableColumn id="16" xr3:uid="{6582659D-9B10-4D92-AEFD-993AF14C1F6E}" name="ICP Group / Standalone" dataDxfId="1026" dataCellStyle="Normal"/>
    <tableColumn id="19" xr3:uid="{1C42465B-6C1E-430F-AD55-F15F390C0305}" name="ICP Number Group" dataDxfId="1025" dataCellStyle="Normal"/>
    <tableColumn id="20" xr3:uid="{4505AC61-D930-471C-9E40-4F6845DBCB91}" name="ICP Number" dataDxfId="1024" dataCellStyle="Normal"/>
    <tableColumn id="21" xr3:uid="{2BB442BE-D131-4A86-9012-78BA809C8B8F}" name="Notes" dataDxfId="1023" dataCellStyle="Normal"/>
  </tableColumns>
  <tableStyleInfo name="TableStyleMedium7"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52BF920C-0A73-4FFD-BF31-BAED33A820BB}" name="water_area_type" displayName="water_area_type" ref="B172:C174" totalsRowShown="0">
  <autoFilter ref="B172:C174" xr:uid="{52BF920C-0A73-4FFD-BF31-BAED33A820BB}"/>
  <sortState xmlns:xlrd2="http://schemas.microsoft.com/office/spreadsheetml/2017/richdata2" ref="B173:C174">
    <sortCondition ref="B172:B174"/>
  </sortState>
  <tableColumns count="2">
    <tableColumn id="1" xr3:uid="{76ECA5F4-2D08-4982-93BE-BB5BB4036F46}" name="Water Area Type"/>
    <tableColumn id="2" xr3:uid="{1A0B9089-6F48-4F64-AB72-EA4689D613DA}" name="Code"/>
  </tableColumns>
  <tableStyleInfo name="TableStyleMedium2" showFirstColumn="0" showLastColumn="0" showRowStripes="1" showColumnStripes="0"/>
</table>
</file>

<file path=xl/tables/table1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9" xr:uid="{0ABC1C9B-2111-4928-AD78-512F2CE12634}" name="Traffic_Signal_Aspect" displayName="Traffic_Signal_Aspect" ref="A4:AK9" totalsRowShown="0" dataDxfId="1022" headerRowCellStyle="Normal" dataCellStyle="Normal">
  <autoFilter ref="A4:AK9" xr:uid="{F2E1CED3-23FE-44A8-AD7C-8DF4BA11E197}"/>
  <tableColumns count="37">
    <tableColumn id="1" xr3:uid="{1F8FE535-02A3-45E1-A73E-16735518812B}" name="Action" dataDxfId="1021" dataCellStyle="Normal"/>
    <tableColumn id="37" xr3:uid="{D414F869-CD88-4D07-8D25-F660DB35E5FD}" name="Stage" dataDxfId="1020"/>
    <tableColumn id="2" xr3:uid="{5664B014-5210-4274-A696-70751F3D3368}" name="Asset ID" dataDxfId="1019" dataCellStyle="Normal"/>
    <tableColumn id="3" xr3:uid="{9853DAA0-C931-4BBD-8AA7-63BD260933C1}" name="Road ID" dataDxfId="1018" dataCellStyle="Normal">
      <calculatedColumnFormula>IF(Traffic_Signal_Aspect[[#This Row],[Road Name]]="","",VLOOKUP(Traffic_Signal_Aspect[[#This Row],[Road Name]],road_names[],2,0))</calculatedColumnFormula>
    </tableColumn>
    <tableColumn id="4" xr3:uid="{ECD34D92-BB26-4C82-B47C-B068CF5A0A82}" name="Road Name" dataDxfId="1017" dataCellStyle="Normal"/>
    <tableColumn id="5" xr3:uid="{746721C1-4571-4BEC-ABBF-A17299AC47C5}" name="Location" dataDxfId="1016" dataCellStyle="Normal"/>
    <tableColumn id="6" xr3:uid="{A61CD803-6DC7-4E82-AC00-673F8393FB0C}" name="Offset" dataDxfId="1015" dataCellStyle="Normal"/>
    <tableColumn id="7" xr3:uid="{CC312647-11EF-40B6-BDE9-4F6C7D364853}" name="Side" dataDxfId="1014" dataCellStyle="Normal"/>
    <tableColumn id="8" xr3:uid="{D5C4BC41-ED89-4B11-86AD-86DDDD304313}" name="Asset Status" dataDxfId="1013" dataCellStyle="Normal"/>
    <tableColumn id="9" xr3:uid="{93E7E870-8B91-4D22-A1F8-CF34729CF56D}" name="Asset Owner Organisation" dataDxfId="1012" dataCellStyle="Normal"/>
    <tableColumn id="10" xr3:uid="{5DB04E84-964E-4A5E-8C86-7790D709DB18}" name="Asset Managing Organisation" dataDxfId="1011" dataCellStyle="Normal"/>
    <tableColumn id="11" xr3:uid="{61DDF8A7-4A30-4F3F-9993-26681DFABF54}" name="RCA Sub-Organisation" dataDxfId="1010" dataCellStyle="Normal"/>
    <tableColumn id="12" xr3:uid="{303F0732-3726-4934-BF61-4BE4E6B3FB02}" name="Installation Date" dataDxfId="1009" dataCellStyle="Normal"/>
    <tableColumn id="13" xr3:uid="{0868EAD2-ABED-42D2-BC31-BDF5E7705855}" name="Asset Design Life" dataDxfId="1008" dataCellStyle="Normal"/>
    <tableColumn id="14" xr3:uid="{B0AE84B5-DCB3-4D7B-BE13-F455FE08C4FB}" name="Work Origin" dataDxfId="1007" dataCellStyle="Normal"/>
    <tableColumn id="15" xr3:uid="{5C560F77-287D-421A-96A9-F02833C62748}" name="Original Cost" dataDxfId="1006" dataCellStyle="Normal"/>
    <tableColumn id="16" xr3:uid="{47757BDA-32C2-4B80-98A1-DF732EF89CC1}" name="NLTP Funded?" dataDxfId="1005" dataCellStyle="Normal"/>
    <tableColumn id="17" xr3:uid="{8608CA08-5F87-46D5-BB1F-BC4B9F7135DD}" name="Removal Date" dataDxfId="1004" dataCellStyle="Normal"/>
    <tableColumn id="18" xr3:uid="{7734DB75-9429-4F43-B52D-F85CDC35A733}" name="Removal Reason" dataDxfId="1003" dataCellStyle="Normal"/>
    <tableColumn id="19" xr3:uid="{FAF1DD5A-FE2D-46A8-85D3-F879709D5F11}" name="Replacement Status" dataDxfId="1002" dataCellStyle="Normal"/>
    <tableColumn id="20" xr3:uid="{5B90F25D-2232-47D3-B4C6-F1201B3E99FC}" name="Prior ID" dataDxfId="1001" dataCellStyle="Normal"/>
    <tableColumn id="21" xr3:uid="{1671C0ED-A80C-41B9-B178-9F0F5C64F535}" name="Replacement ID" dataDxfId="1000" dataCellStyle="Normal"/>
    <tableColumn id="22" xr3:uid="{46CA057D-2162-4763-8A27-A9F6967A609F}" name="Replacement Reason" dataDxfId="999" dataCellStyle="Normal"/>
    <tableColumn id="23" xr3:uid="{FF624D0A-8E4B-4D44-9C55-940178194692}" name="Geometry" dataDxfId="998" dataCellStyle="Normal"/>
    <tableColumn id="24" xr3:uid="{847DDA30-5F0E-4A89-A4C3-E7504D619A51}" name="Asset Type MEP" dataDxfId="997" dataCellStyle="Normal"/>
    <tableColumn id="25" xr3:uid="{973CBD49-F7C4-4A55-A5BE-6A04FBAF28DF}" name="Serial Number" dataDxfId="996" dataCellStyle="Normal"/>
    <tableColumn id="26" xr3:uid="{79D1C16C-ABA6-4721-ADE9-6434DA02F359}" name="Traffic Signal" dataDxfId="995" dataCellStyle="Normal"/>
    <tableColumn id="27" xr3:uid="{62941213-9C7D-4B31-9B88-72AE415377F6}" name="Aspect Size" dataDxfId="994" dataCellStyle="Normal"/>
    <tableColumn id="28" xr3:uid="{45DB62C4-1499-4B7C-A421-3C24A36A0DD3}" name="Aspect Light Source" dataDxfId="993" dataCellStyle="Normal"/>
    <tableColumn id="29" xr3:uid="{900CC15F-82E7-4A61-8C52-853DACD8E56B}" name="Aspect Mask" dataDxfId="992" dataCellStyle="Normal"/>
    <tableColumn id="30" xr3:uid="{97B28A64-33D8-4620-AD56-3F687446A309}" name="Aspect Function" dataDxfId="991" dataCellStyle="Normal"/>
    <tableColumn id="31" xr3:uid="{BFD68796-0C95-4CF9-97EF-1D423B68BD41}" name="Aspect Colour" dataDxfId="990" dataCellStyle="Normal"/>
    <tableColumn id="32" xr3:uid="{B16397FF-D1F2-4A4B-AE44-28DC90EACF81}" name="Is Extra Low Voltage?" dataDxfId="989" dataCellStyle="Normal"/>
    <tableColumn id="33" xr3:uid="{0FAC3122-3FA8-4C13-81AE-1A7D7925D945}" name="Visor Type" dataDxfId="988" dataCellStyle="Normal"/>
    <tableColumn id="34" xr3:uid="{CB5F8590-484C-4F11-968F-81697738CF36}" name="Visor Length" dataDxfId="987" dataCellStyle="Normal"/>
    <tableColumn id="35" xr3:uid="{156FE5A0-FA97-4ADE-A08B-AD7C19049323}" name="Visor Is Louvered?" dataDxfId="986" dataCellStyle="Normal"/>
    <tableColumn id="36" xr3:uid="{D369FAD3-E9DC-4397-9EBC-B4782EC0A756}" name="Notes" dataDxfId="985" dataCellStyle="Normal"/>
  </tableColumns>
  <tableStyleInfo name="TableStyleMedium7" showFirstColumn="0" showLastColumn="0" showRowStripes="1" showColumnStripes="0"/>
</table>
</file>

<file path=xl/tables/table1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6" xr:uid="{6524D6FF-0FB1-4EF8-9E1B-CA1DC61B1E8A}" name="Traffic_Signal_Target_Board" displayName="Traffic_Signal_Target_Board" ref="A4:AD9" totalsRowShown="0" dataDxfId="984" headerRowCellStyle="Normal" dataCellStyle="Normal">
  <autoFilter ref="A4:AD9" xr:uid="{F2E1CED3-23FE-44A8-AD7C-8DF4BA11E197}"/>
  <tableColumns count="30">
    <tableColumn id="1" xr3:uid="{E7E7165A-E0DD-40EA-983B-572CB4363016}" name="Action" dataDxfId="983" dataCellStyle="Normal"/>
    <tableColumn id="29" xr3:uid="{8E4F02F0-9115-4EB9-A2C2-AB27F76DBBC3}" name="Stage" dataDxfId="982"/>
    <tableColumn id="2" xr3:uid="{A6EF3A1A-7527-4509-B473-337D31D21205}" name="Asset ID" dataDxfId="981" dataCellStyle="Normal"/>
    <tableColumn id="3" xr3:uid="{13DEBB8F-3A4C-4D47-A8FC-0A409912206C}" name="Road ID" dataDxfId="980" dataCellStyle="Normal">
      <calculatedColumnFormula>IF(Traffic_Signal_Target_Board[[#This Row],[Road Name]]="","",VLOOKUP(Traffic_Signal_Target_Board[[#This Row],[Road Name]],road_names[],2,0))</calculatedColumnFormula>
    </tableColumn>
    <tableColumn id="4" xr3:uid="{80E50432-87A5-405E-925F-ED8A311A467F}" name="Road Name" dataDxfId="979" dataCellStyle="Normal"/>
    <tableColumn id="5" xr3:uid="{7217B807-B555-4714-B3E0-FD7B302CE1B4}" name="Location" dataDxfId="978" dataCellStyle="Normal"/>
    <tableColumn id="6" xr3:uid="{F21637A7-5A9A-4C4C-8A2B-B0750ECF73C6}" name="Offset" dataDxfId="977" dataCellStyle="Normal"/>
    <tableColumn id="7" xr3:uid="{58E9BEB5-14CC-4F29-9D17-B7384B1E7870}" name="Side" dataDxfId="976" dataCellStyle="Normal"/>
    <tableColumn id="8" xr3:uid="{64B41A9C-246D-4FC5-AB81-118EE4945A0E}" name="Asset Status" dataDxfId="975" dataCellStyle="Normal"/>
    <tableColumn id="9" xr3:uid="{3B5F7FE4-469E-46F1-A40B-173D8197A45F}" name="Asset Owner Organisation" dataDxfId="974" dataCellStyle="Normal"/>
    <tableColumn id="10" xr3:uid="{7FA7D4B6-7FB2-4A57-9244-D8CFFA227DCD}" name="Asset Managing Organisation" dataDxfId="973" dataCellStyle="Normal"/>
    <tableColumn id="11" xr3:uid="{92391E88-A745-4117-B2A5-AB2DCA8D4787}" name="RCA Sub-Organisation" dataDxfId="972" dataCellStyle="Normal"/>
    <tableColumn id="12" xr3:uid="{6CA2CC06-B71A-45F3-8534-90C6D3889B79}" name="Installation Date" dataDxfId="971" dataCellStyle="Normal"/>
    <tableColumn id="13" xr3:uid="{FE974807-64F0-4B69-A148-19425425FCA5}" name="Asset Design Life" dataDxfId="970" dataCellStyle="Normal"/>
    <tableColumn id="14" xr3:uid="{5A201D4E-7CDF-4C1D-9B29-DF218266C56E}" name="Work Origin" dataDxfId="969" dataCellStyle="Normal"/>
    <tableColumn id="15" xr3:uid="{E4156662-B248-4D89-926A-C0FF4EDE924F}" name="Original Cost" dataDxfId="968" dataCellStyle="Normal"/>
    <tableColumn id="16" xr3:uid="{D3B6EEA8-DDE7-4444-B655-8695F7C61DE4}" name="NLTP Funded?" dataDxfId="967" dataCellStyle="Normal"/>
    <tableColumn id="17" xr3:uid="{D7BA3630-A319-4432-BD76-48E68E80ADBA}" name="Removal Date" dataDxfId="966" dataCellStyle="Normal"/>
    <tableColumn id="18" xr3:uid="{99BE51D2-B88A-4CBF-AD77-137D4523714E}" name="Removal Reason" dataDxfId="965" dataCellStyle="Normal"/>
    <tableColumn id="19" xr3:uid="{1A128F90-9F36-4EA6-8B22-EAD63C15A12C}" name="Replacement Status" dataDxfId="964" dataCellStyle="Normal"/>
    <tableColumn id="20" xr3:uid="{D1580024-8B82-4AA9-B641-91265B7134DC}" name="Prior ID" dataDxfId="963" dataCellStyle="Normal"/>
    <tableColumn id="21" xr3:uid="{81010734-1F4F-48CC-81E0-85860EBAE16C}" name="Replacement ID" dataDxfId="962" dataCellStyle="Normal"/>
    <tableColumn id="22" xr3:uid="{9585923E-7407-4B2E-9D72-16A8EBE1AD8F}" name="Replacement Reason" dataDxfId="961" dataCellStyle="Normal"/>
    <tableColumn id="23" xr3:uid="{9DE14277-E51B-45BD-AD2B-38A0C8EBFD22}" name="Geometry" dataDxfId="960" dataCellStyle="Normal"/>
    <tableColumn id="24" xr3:uid="{C809CCB0-3284-4923-8B8D-69A595BA67EF}" name="Asset Type MEP" dataDxfId="959" dataCellStyle="Normal"/>
    <tableColumn id="25" xr3:uid="{3271F998-73EA-46B2-812F-352528D31581}" name="Serial Number" dataDxfId="958" dataCellStyle="Normal"/>
    <tableColumn id="26" xr3:uid="{30B2BD55-921A-4B9A-AAE2-F5AED050F6FE}" name="Traffic Signal" dataDxfId="957" dataCellStyle="Normal"/>
    <tableColumn id="27" xr3:uid="{982E2E93-D967-4E4E-AE58-D32B6ECF186B}" name="Maximum Number of Aspects" dataDxfId="956" dataCellStyle="Normal"/>
    <tableColumn id="28" xr3:uid="{DBC6F15A-AC9E-474F-8A55-CC1267E69084}" name="Target Board Material" dataDxfId="955" dataCellStyle="Normal"/>
    <tableColumn id="36" xr3:uid="{4CEBDB7A-4A94-4CDF-8BE1-B2A32C21C0C1}" name="Notes" dataDxfId="954" dataCellStyle="Normal"/>
  </tableColumns>
  <tableStyleInfo name="TableStyleMedium7" showFirstColumn="0" showLastColumn="0" showRowStripes="1" showColumnStripes="0"/>
</table>
</file>

<file path=xl/tables/table1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8" xr:uid="{0154F32F-6B29-4B77-9C0D-BCD3BF47AEAB}" name="Luminaire" displayName="Luminaire" ref="A4:BS9" totalsRowShown="0" dataDxfId="953" headerRowCellStyle="Normal" dataCellStyle="Normal">
  <autoFilter ref="A4:BS9" xr:uid="{F2E1CED3-23FE-44A8-AD7C-8DF4BA11E197}"/>
  <tableColumns count="71">
    <tableColumn id="1" xr3:uid="{3BDAD51F-E4AD-42E5-963B-C28C17E0539C}" name="Action" dataDxfId="952" dataCellStyle="Normal"/>
    <tableColumn id="29" xr3:uid="{ED71A30A-6667-40BD-B191-4BA412BB900D}" name="Stage" dataDxfId="951"/>
    <tableColumn id="2" xr3:uid="{048605E0-DA5B-4C6E-A299-661D6830EB32}" name="Asset ID" dataDxfId="950" dataCellStyle="Normal"/>
    <tableColumn id="3" xr3:uid="{97656E3C-0E86-4ED8-9C9F-46FBD32B1667}" name="Road ID" dataDxfId="949" dataCellStyle="Normal">
      <calculatedColumnFormula>IF(Luminaire[[#This Row],[Road Name]]="","",VLOOKUP(Luminaire[[#This Row],[Road Name]],road_names[],2,0))</calculatedColumnFormula>
    </tableColumn>
    <tableColumn id="4" xr3:uid="{F351FF16-6F9C-4CE0-A654-039B17DA253D}" name="Road Name" dataDxfId="948" dataCellStyle="Normal"/>
    <tableColumn id="5" xr3:uid="{95357A91-50A9-4F0D-A404-297B4AC1F2A5}" name="Location" dataDxfId="947" dataCellStyle="Normal"/>
    <tableColumn id="6" xr3:uid="{4F1F287D-D13F-4C3D-A9D2-C13FBA40724A}" name="Offset" dataDxfId="946" dataCellStyle="Normal"/>
    <tableColumn id="7" xr3:uid="{2EBEAA68-E222-4C13-933D-E592EF9173ED}" name="Side" dataDxfId="945" dataCellStyle="Normal"/>
    <tableColumn id="8" xr3:uid="{1E04D310-AC54-4F1E-9E50-55958E18FCC0}" name="Asset Status" dataDxfId="944" dataCellStyle="Normal"/>
    <tableColumn id="9" xr3:uid="{1D2F45AD-7391-48BE-A3B8-5C57FC25BA3C}" name="Asset Owner Organisation" dataDxfId="943" dataCellStyle="Normal"/>
    <tableColumn id="10" xr3:uid="{62FCC3B3-B322-4913-BFF7-3DDCE8018D56}" name="Asset Managing Organisation" dataDxfId="942" dataCellStyle="Normal"/>
    <tableColumn id="11" xr3:uid="{7A7A5D73-4966-4AED-93C3-88B04C7C8915}" name="RCA Sub-Organisation" dataDxfId="941" dataCellStyle="Normal"/>
    <tableColumn id="12" xr3:uid="{F36475B3-C592-46AF-9589-41F8E132292D}" name="Installation Date" dataDxfId="940" dataCellStyle="Normal"/>
    <tableColumn id="13" xr3:uid="{667FAA14-9A72-462F-8595-7620520D5CD6}" name="Asset Design Life" dataDxfId="939" dataCellStyle="Normal"/>
    <tableColumn id="14" xr3:uid="{B846D3DC-A439-43BA-879B-5D187F59E43B}" name="Work Origin" dataDxfId="938" dataCellStyle="Normal"/>
    <tableColumn id="15" xr3:uid="{50CCF105-12C1-44D6-8D19-D9AE80D22E60}" name="Original Cost" dataDxfId="937" dataCellStyle="Normal"/>
    <tableColumn id="16" xr3:uid="{3DCA5042-CF9B-498D-BDFF-7B6253377414}" name="NLTP Funded?" dataDxfId="936" dataCellStyle="Normal"/>
    <tableColumn id="17" xr3:uid="{FD1BE3AC-4163-4007-B7BA-5E8311F13F2D}" name="Removal Date" dataDxfId="935" dataCellStyle="Normal"/>
    <tableColumn id="18" xr3:uid="{D7041F47-D102-4CA3-B38F-9D4076DC3DD7}" name="Removal Reason" dataDxfId="934" dataCellStyle="Normal"/>
    <tableColumn id="19" xr3:uid="{4BABD684-1423-4F80-A7A3-8E76AAE5C701}" name="Replacement Status" dataDxfId="933" dataCellStyle="Normal"/>
    <tableColumn id="20" xr3:uid="{A5D205F1-BCCD-464E-8910-2F9563B46BA3}" name="Prior ID" dataDxfId="932" dataCellStyle="Normal"/>
    <tableColumn id="21" xr3:uid="{4C727CD7-1F14-40D4-ADD8-FEFA03273965}" name="Replacement ID" dataDxfId="931" dataCellStyle="Normal"/>
    <tableColumn id="22" xr3:uid="{FA3A80A3-21E3-4DEF-9271-38241B0B63A4}" name="Replacement Reason" dataDxfId="930" dataCellStyle="Normal"/>
    <tableColumn id="23" xr3:uid="{40CB0164-24E0-402F-B5BB-F70E29F0CED5}" name="Geometry" dataDxfId="929" dataCellStyle="Normal"/>
    <tableColumn id="24" xr3:uid="{8C27FFD3-A744-4759-969F-0E95C4E38705}" name="Asset Type MEP" dataDxfId="928" dataCellStyle="Normal"/>
    <tableColumn id="25" xr3:uid="{C3B9AEA1-77E6-4204-86E5-B8C4F7D57963}" name="Primary Functional System" dataDxfId="927" dataCellStyle="Normal"/>
    <tableColumn id="26" xr3:uid="{6FF27CF9-9B2F-4537-9555-E644296A77F5}" name="Has More Than One Functional System?" dataDxfId="926" dataCellStyle="Normal"/>
    <tableColumn id="27" xr3:uid="{331DC0AE-D7BB-42F4-9310-A4876D599463}" name="Other Functional Systems" dataDxfId="925" dataCellStyle="Normal"/>
    <tableColumn id="28" xr3:uid="{82889BD1-2338-4137-B5F9-F242B7A9B522}" name="Facility Type" dataDxfId="924" dataCellStyle="Normal"/>
    <tableColumn id="36" xr3:uid="{CACF7F57-B0FC-48D5-A76F-D3B22295905B}" name="Placement" dataDxfId="923" dataCellStyle="Normal"/>
    <tableColumn id="37" xr3:uid="{4588CE17-2620-4627-B4D8-22C66D0ECCC5}" name="Placement UUID" dataDxfId="922" dataCellStyle="Normal"/>
    <tableColumn id="38" xr3:uid="{E0B6D111-835F-4385-BC77-9D5AA1140766}" name="Serial Number" dataDxfId="921" dataCellStyle="Normal"/>
    <tableColumn id="39" xr3:uid="{316BB5A6-6D7A-4770-94E9-F2C048A3763A}" name="Light Source Type" dataDxfId="920" dataCellStyle="Normal"/>
    <tableColumn id="40" xr3:uid="{883CE6F3-A048-4745-BEBD-FB2E8311222C}" name="Luminaire System Power" dataDxfId="919" dataCellStyle="Normal"/>
    <tableColumn id="41" xr3:uid="{3A0B3DCB-5ECD-40FB-BBD6-26395B0F04E4}" name="Lamp Wattage" dataDxfId="918" dataCellStyle="Normal"/>
    <tableColumn id="42" xr3:uid="{079B2678-ED65-451C-B062-83B7D41C1E85}" name="Gear Wattage" dataDxfId="917" dataCellStyle="Normal"/>
    <tableColumn id="43" xr3:uid="{FA81F47C-0B9B-48E9-8A5C-3DF62598E8B8}" name="Lamp Make" dataDxfId="916" dataCellStyle="Normal"/>
    <tableColumn id="44" xr3:uid="{9F35CAA1-7E71-425F-8EFD-B2EF4238C0BA}" name="Lamp Model" dataDxfId="915" dataCellStyle="Normal"/>
    <tableColumn id="45" xr3:uid="{2CA32BCE-A4A1-49CE-940E-A15B0457F675}" name="Luminaire Make" dataDxfId="914" dataCellStyle="Normal"/>
    <tableColumn id="46" xr3:uid="{83679CF3-884E-4D49-AEF4-CAC88FCB1570}" name="Luminaire Model" dataDxfId="913" dataCellStyle="Normal"/>
    <tableColumn id="47" xr3:uid="{9E4F2729-98AC-448A-80E2-AA4FEF58CE29}" name="Number Of Lamps Or LEDs" dataDxfId="912" dataCellStyle="Normal"/>
    <tableColumn id="48" xr3:uid="{C2BF7150-FA4E-473E-8E46-5C1AC2821C32}" name="Luminaire Mounting Height" dataDxfId="911" dataCellStyle="Normal"/>
    <tableColumn id="49" xr3:uid="{E4E3DFC6-5DC7-48BA-821F-5323DF5280EC}" name="Luminaire Tilt" dataDxfId="910" dataCellStyle="Normal"/>
    <tableColumn id="50" xr3:uid="{C2B0B36E-8D17-4B1C-A488-3C91931E19F1}" name="Receptor Type" dataDxfId="909" dataCellStyle="Normal"/>
    <tableColumn id="51" xr3:uid="{B0F5BF04-DE57-4D80-8134-0B3B61F9DC95}" name="Receptor Other Type" dataDxfId="908" dataCellStyle="Normal"/>
    <tableColumn id="52" xr3:uid="{FA5BE572-359B-4ACD-93B9-5DFF05C005B6}" name="Control Method" dataDxfId="907" dataCellStyle="Normal"/>
    <tableColumn id="53" xr3:uid="{BA8287AF-8EAA-4A96-B94F-E2C999853035}" name="Powered From A Distributed Unmetered Load (DUML)?" dataDxfId="906" dataCellStyle="Normal"/>
    <tableColumn id="54" xr3:uid="{2B58527E-3269-4038-94AC-927DA00509DA}" name="Metered?" dataDxfId="905" dataCellStyle="Normal"/>
    <tableColumn id="55" xr3:uid="{3F2D7E8C-9AAC-434C-B39A-2D9606EA4EEC}" name="ICP Group / Standalone" dataDxfId="904" dataCellStyle="Normal"/>
    <tableColumn id="56" xr3:uid="{60376ADC-DC93-4FDA-9F86-991E31CB0D36}" name="ICP Number Group" dataDxfId="903" dataCellStyle="Normal"/>
    <tableColumn id="57" xr3:uid="{54948FF1-F5A0-41E7-8010-8E0D3EDF0F32}" name="ICP Number" dataDxfId="902" dataCellStyle="Normal"/>
    <tableColumn id="58" xr3:uid="{6DC80670-833C-4920-9920-EC2AA56AE73E}" name="Ballast Or Driver Location" dataDxfId="901" dataCellStyle="Normal"/>
    <tableColumn id="59" xr3:uid="{C8C0F9AD-FE19-40DA-9D62-9B1D8106C2AA}" name="Light Point Controller ID" dataDxfId="900" dataCellStyle="Normal"/>
    <tableColumn id="60" xr3:uid="{AE78B893-DBA7-4842-8C6A-359DBEF167E5}" name="Power Supply Location" dataDxfId="899" dataCellStyle="Normal"/>
    <tableColumn id="61" xr3:uid="{03BA37B4-CF8A-4DDD-8F04-C6F4EF1C35D1}" name="Luminaire Manufacturer (GTIN)" dataDxfId="898" dataCellStyle="Normal"/>
    <tableColumn id="62" xr3:uid="{E95FF4CA-8D80-4145-B20B-90505E3F25C9}" name="Luminaire Identification Number" dataDxfId="897" dataCellStyle="Normal"/>
    <tableColumn id="63" xr3:uid="{7F88C8EB-DB93-48FF-BB20-4106C9E5A5B1}" name="Luminaire Year Of Manufacture (YY)" dataDxfId="896" dataCellStyle="Normal"/>
    <tableColumn id="64" xr3:uid="{7422B8F8-6AEB-4F00-BDCA-F87DD7557DB3}" name="Luminaire Week Of Manufacture (WW)" dataDxfId="895" dataCellStyle="Normal"/>
    <tableColumn id="65" xr3:uid="{1B66682E-8B25-4226-AA70-D52AEAC51F23}" name="Is There A Glare Shield Present?" dataDxfId="894" dataCellStyle="Normal"/>
    <tableColumn id="66" xr3:uid="{C601F145-34A6-4BE8-8348-F179742FB68E}" name="Number Of Glare Shields" dataDxfId="893" dataCellStyle="Normal"/>
    <tableColumn id="67" xr3:uid="{BFA6E920-0787-4408-B102-2ABC28D63E96}" name="Nominal Input Power" dataDxfId="892" dataCellStyle="Normal"/>
    <tableColumn id="68" xr3:uid="{20AB8A7E-10DA-43B9-8F52-BFE13FA3742D}" name="Power At Minimum Dim Level" dataDxfId="891" dataCellStyle="Normal"/>
    <tableColumn id="69" xr3:uid="{99A2561E-7E63-4558-8635-C50773130F0F}" name="Nominal Minimum AC Mains Voltage" dataDxfId="890" dataCellStyle="Normal"/>
    <tableColumn id="70" xr3:uid="{DCECE0F5-4D89-45E6-8B4A-ED7B68BAC60C}" name="Nominal Maximum AC Mains Voltage" dataDxfId="889" dataCellStyle="Normal"/>
    <tableColumn id="71" xr3:uid="{34056F02-2B26-4A0F-9A14-6D5688EB80BC}" name="Nominal Light Output" dataDxfId="888" dataCellStyle="Normal"/>
    <tableColumn id="72" xr3:uid="{EDEDB903-7009-41F0-A5C6-43A37337C8D6}" name="Colour Rendering Index (CRI)" dataDxfId="887" dataCellStyle="Normal"/>
    <tableColumn id="73" xr3:uid="{2C7AE431-7F79-463A-9007-EEBC148D882E}" name="Correlated Colour Temperature (CCT)" dataDxfId="886" dataCellStyle="Normal"/>
    <tableColumn id="74" xr3:uid="{943B707D-CE01-4B9F-934D-D74725889BE8}" name="Light Distribution Type" dataDxfId="885" dataCellStyle="Normal"/>
    <tableColumn id="75" xr3:uid="{25D665C3-A84D-4AB0-BD38-98FDD555C89B}" name="Luminaire Body Colour" dataDxfId="884" dataCellStyle="Normal"/>
    <tableColumn id="76" xr3:uid="{2A627161-DC25-4C4F-9F8C-2D3A6ED0908B}" name="Luminaire Identification" dataDxfId="883" dataCellStyle="Normal"/>
    <tableColumn id="77" xr3:uid="{4A09281C-1377-42AF-9B33-3610314B7DF5}" name="Notes" dataDxfId="882" dataCellStyle="Normal"/>
  </tableColumns>
  <tableStyleInfo name="TableStyleMedium7" showFirstColumn="0" showLastColumn="0" showRowStripes="1" showColumnStripes="0"/>
</table>
</file>

<file path=xl/tables/table1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892B844-E1CD-4E0D-96D0-7577D0AA608E}" name="Pipe" displayName="Pipe" ref="A4:CE9" totalsRowShown="0" dataDxfId="881" headerRowCellStyle="Normal" dataCellStyle="Normal">
  <autoFilter ref="A4:CE9" xr:uid="{0892B844-E1CD-4E0D-96D0-7577D0AA608E}"/>
  <tableColumns count="83">
    <tableColumn id="1" xr3:uid="{0190268F-E0C4-4CFB-9A0E-9C238F044E1B}" name="Action" dataDxfId="880" dataCellStyle="Normal"/>
    <tableColumn id="83" xr3:uid="{C036F681-B763-4629-A174-89EC11A17E2C}" name="Stage" dataDxfId="879"/>
    <tableColumn id="2" xr3:uid="{F6BE36AE-4BAA-45FC-9EEE-0470788BC34D}" name="Asset ID" dataDxfId="878" dataCellStyle="Normal"/>
    <tableColumn id="3" xr3:uid="{4B91EDB6-6F09-47F0-AF65-6279F8C52BB1}" name="Road ID" dataDxfId="877" dataCellStyle="Normal">
      <calculatedColumnFormula>IF(Pipe[[#This Row],[Road Name]]="","",VLOOKUP(Pipe[[#This Row],[Road Name]],road_names[],2,0))</calculatedColumnFormula>
    </tableColumn>
    <tableColumn id="4" xr3:uid="{7508AED6-8FCD-4ACE-A38D-7D6AC5DF4A4D}" name="Road Name" dataDxfId="876" dataCellStyle="Normal"/>
    <tableColumn id="5" xr3:uid="{659024D4-EA9B-4FFF-8C8A-9EB75A0457F4}" name="Start" dataDxfId="875" dataCellStyle="Normal"/>
    <tableColumn id="6" xr3:uid="{D8210762-9B1D-4CC0-926D-5AFCC417EC03}" name="End" dataDxfId="874" dataCellStyle="Normal"/>
    <tableColumn id="7" xr3:uid="{CA8F4F45-B7C6-4F44-927D-A6728E0BBBDD}" name="Offset" dataDxfId="873" dataCellStyle="Normal"/>
    <tableColumn id="8" xr3:uid="{71E351C9-2DEF-4B23-B921-39366E01C1A8}" name="Offset End" dataDxfId="872" dataCellStyle="Normal"/>
    <tableColumn id="9" xr3:uid="{478F508C-6939-4392-88A5-4865B59072AA}" name="Side" dataDxfId="871" dataCellStyle="Normal"/>
    <tableColumn id="10" xr3:uid="{42ACEA0D-A482-434E-9F1C-66123E1A024D}" name="Asset Status" dataDxfId="870" dataCellStyle="Normal"/>
    <tableColumn id="11" xr3:uid="{A822FF32-610F-42DE-9FE6-49997D16B877}" name="Asset Owner Organisation" dataDxfId="869" dataCellStyle="Normal"/>
    <tableColumn id="12" xr3:uid="{50DE75B4-CC2D-472B-868E-09394FA1BD08}" name="Asset Managing Organisation" dataDxfId="868" dataCellStyle="Normal"/>
    <tableColumn id="13" xr3:uid="{106EFDAA-FB2C-43C7-B878-C9E7E0A4291F}" name="RCA Sub-Organisation" dataDxfId="867" dataCellStyle="Normal"/>
    <tableColumn id="14" xr3:uid="{96D71DD0-76C9-4F16-9E16-BFD4C3C35340}" name="Installation Date" dataDxfId="866" dataCellStyle="Normal"/>
    <tableColumn id="15" xr3:uid="{63EDE7C3-06F7-447C-9757-F647241F2C3F}" name="Asset Design Life" dataDxfId="865" dataCellStyle="Normal"/>
    <tableColumn id="16" xr3:uid="{453CD055-BC4A-4EA7-A6DF-FDC9F2DE5D99}" name="Work Origin" dataDxfId="864" dataCellStyle="Normal"/>
    <tableColumn id="17" xr3:uid="{697FA694-E948-44FC-87D5-8A8E744DA68B}" name="Original Cost" dataDxfId="863" dataCellStyle="Normal"/>
    <tableColumn id="18" xr3:uid="{AD14CAED-AACD-476F-B031-3531B6671D63}" name="NLTP Funded?" dataDxfId="862" dataCellStyle="Normal"/>
    <tableColumn id="19" xr3:uid="{74945018-99A3-4D6B-A12B-B85CF5F3DC93}" name="Removal Date" dataDxfId="861" dataCellStyle="Normal"/>
    <tableColumn id="20" xr3:uid="{6D844035-8552-4C0C-90D7-080A5816A76E}" name="Removal Reason" dataDxfId="860" dataCellStyle="Normal"/>
    <tableColumn id="21" xr3:uid="{F56884AE-8B7C-43D3-8067-44E864574DD0}" name="Replacement Status" dataDxfId="859" dataCellStyle="Normal"/>
    <tableColumn id="22" xr3:uid="{AF97139F-A190-474A-B7C9-F316255C235B}" name="Prior ID" dataDxfId="858" dataCellStyle="Normal"/>
    <tableColumn id="23" xr3:uid="{64D0BD35-BFFF-4F77-8694-965ED94A75FB}" name="Replacement ID" dataDxfId="857" dataCellStyle="Normal"/>
    <tableColumn id="24" xr3:uid="{0BE85999-26B4-43D7-98A3-5A4296ECE8E7}" name="Replacement Reason" dataDxfId="856" dataCellStyle="Normal"/>
    <tableColumn id="25" xr3:uid="{F5A5B5AE-C983-4DED-AFC7-7CA5B9BAB36A}" name="Geometry" dataDxfId="855" dataCellStyle="Normal"/>
    <tableColumn id="26" xr3:uid="{75F72881-3860-4D04-9AC5-05B9BBD3D7E4}" name="Stormwater Purpose" dataDxfId="854" dataCellStyle="Normal"/>
    <tableColumn id="27" xr3:uid="{74D57E2F-CE02-4757-90CB-B68EDC761D3E}" name="Pipe Type" dataDxfId="853" dataCellStyle="Normal"/>
    <tableColumn id="28" xr3:uid="{488E2D5E-E054-4A8F-8E47-4B7C8E146B20}" name="Pipe Flow Type" dataDxfId="852" dataCellStyle="Normal"/>
    <tableColumn id="29" xr3:uid="{BCD70113-9F09-459C-9C98-A0DC9C756F81}" name="Pipe Material" dataDxfId="851" dataCellStyle="Normal"/>
    <tableColumn id="30" xr3:uid="{BD209019-9DCA-4492-B467-3E0749FE1BF5}" name="Material Subset" dataDxfId="850" dataCellStyle="Normal"/>
    <tableColumn id="31" xr3:uid="{CF4BEC15-5CFC-4E39-8B20-59C6D1FD3D27}" name="Pipe Class" dataDxfId="849" dataCellStyle="Normal"/>
    <tableColumn id="32" xr3:uid="{EAE501B6-595D-41A5-B98E-7E8A2C442845}" name="Pipe Shape" dataDxfId="848" dataCellStyle="Normal"/>
    <tableColumn id="33" xr3:uid="{B0A87417-4804-489B-822A-1BE979C2A014}" name="Upstream Invert Level" dataDxfId="847" dataCellStyle="Normal"/>
    <tableColumn id="34" xr3:uid="{94E4AD45-EC76-47F0-9A72-250D6D9A7EBE}" name="Downstream Invert Level" dataDxfId="846" dataCellStyle="Normal"/>
    <tableColumn id="35" xr3:uid="{E22ADD65-BDC7-49D6-B416-FFD93BD9B201}" name="Horizontal Length" dataDxfId="845" dataCellStyle="Normal"/>
    <tableColumn id="36" xr3:uid="{ECBC9A6A-2F39-4281-AE64-1F403E5A59DF}" name="Actual Length" dataDxfId="844" dataCellStyle="Normal"/>
    <tableColumn id="37" xr3:uid="{06E961B2-ED31-4E23-B905-D99059581C91}" name="Nominal Diameter" dataDxfId="843" dataCellStyle="Normal"/>
    <tableColumn id="38" xr3:uid="{90EDDC2C-276E-478D-936A-AF32739EE706}" name="Pipe Height" dataDxfId="842" dataCellStyle="Normal"/>
    <tableColumn id="39" xr3:uid="{9CD30E40-5E20-40BA-8A18-F02277D58AF2}" name="Pipe Width" dataDxfId="841" dataCellStyle="Normal"/>
    <tableColumn id="40" xr3:uid="{507E8AB6-C37E-4291-BB14-D9583B310F65}" name="Has Joint?" dataDxfId="840" dataCellStyle="Normal"/>
    <tableColumn id="41" xr3:uid="{FE883BDD-12A7-4D0D-AF6F-03D3FB211D8D}" name="Joint Type" dataDxfId="839" dataCellStyle="Normal"/>
    <tableColumn id="42" xr3:uid="{15B54DEC-FF88-4E4A-8BC0-4DA2EFE22F48}" name="Pipe Above/Under Ground" dataDxfId="838" dataCellStyle="Normal"/>
    <tableColumn id="43" xr3:uid="{EC7BD13F-F6D5-4F08-A178-ECED747E2FB6}" name="Pipe Outfall" dataDxfId="837" dataCellStyle="Normal"/>
    <tableColumn id="44" xr3:uid="{0CC521FF-60D7-427E-BDDA-21DE32CC9EAD}" name="Has Geotextile?" dataDxfId="836" dataCellStyle="Normal"/>
    <tableColumn id="45" xr3:uid="{9396F432-A394-4867-9144-829EC887E63F}" name="Has Drainage Chip?" dataDxfId="835" dataCellStyle="Normal"/>
    <tableColumn id="46" xr3:uid="{3E803C48-95DC-464E-B87F-5E413175C181}" name="Number Of Uniform Barrels" dataDxfId="834" dataCellStyle="Normal"/>
    <tableColumn id="47" xr3:uid="{AA83BED0-1D9F-440D-82C4-73875B1EA5BE}" name="Culvert Area" dataDxfId="833" dataCellStyle="Normal"/>
    <tableColumn id="48" xr3:uid="{2A2FF767-1D6E-4C70-94C6-003B12D256A6}" name="Culvert Number" dataDxfId="832" dataCellStyle="Normal"/>
    <tableColumn id="49" xr3:uid="{6472164B-C34D-4A42-BB2D-0844650312D3}" name="Grate" dataDxfId="831" dataCellStyle="Normal"/>
    <tableColumn id="50" xr3:uid="{0711EDAB-A3CA-4EC0-A9EA-09FC2753B974}" name="Culvert Marker Count" dataDxfId="830" dataCellStyle="Normal"/>
    <tableColumn id="51" xr3:uid="{D59C5C97-6DA1-475D-B18A-6049E7868B71}" name="Has Headwall?" dataDxfId="829" dataCellStyle="Normal"/>
    <tableColumn id="52" xr3:uid="{DCA5DE5E-E360-4E7F-856E-C52B807C2BF9}" name="Access Method" dataDxfId="828" dataCellStyle="Normal"/>
    <tableColumn id="53" xr3:uid="{3611288D-0758-40C2-A005-CF466ABFAF80}" name="Access Notes" dataDxfId="827" dataCellStyle="Normal"/>
    <tableColumn id="54" xr3:uid="{F36AAB00-2BB6-4ACD-A4F9-3363DD41327C}" name="Carried Atop Function" dataDxfId="826" dataCellStyle="Normal"/>
    <tableColumn id="55" xr3:uid="{A5CA3EBD-EAD4-4883-A51A-664FBBFB1530}" name="Expected End Of Life" dataDxfId="825" dataCellStyle="Normal"/>
    <tableColumn id="56" xr3:uid="{BA11B9F7-4B16-4A52-B59E-FC701332DA19}" name="Design Loading" dataDxfId="824" dataCellStyle="Normal"/>
    <tableColumn id="57" xr3:uid="{5763460B-D15D-47C8-B6EE-37E08718A259}" name="Axle Weight Limit" dataDxfId="823" dataCellStyle="Normal"/>
    <tableColumn id="58" xr3:uid="{77EBA697-D513-4243-BE9F-6E6BB85D2DC5}" name="Gross Weight Limit" dataDxfId="822" dataCellStyle="Normal"/>
    <tableColumn id="59" xr3:uid="{0F884893-6D44-488D-AC5E-156E5792A6D3}" name="Speed Limit" dataDxfId="821" dataCellStyle="Normal"/>
    <tableColumn id="60" xr3:uid="{8D620E9D-5C1B-49C4-8814-5D33DD90AACC}" name="Has A Fish Passage Feature?" dataDxfId="820" dataCellStyle="Normal"/>
    <tableColumn id="61" xr3:uid="{12E2A198-5731-4D51-A453-2578B1DD6751}" name="Conveys Fresh Water?" dataDxfId="819" dataCellStyle="Normal"/>
    <tableColumn id="62" xr3:uid="{BE8871BB-FDFC-4E22-AB75-7C518C57C163}" name="Outlet Drop Height" dataDxfId="818" dataCellStyle="Normal"/>
    <tableColumn id="63" xr3:uid="{3D2E307E-4288-453F-9D32-488E0E5BB553}" name="Outlet Undercut Length" dataDxfId="817" dataCellStyle="Normal"/>
    <tableColumn id="64" xr3:uid="{B3BFA4C1-E3F9-4172-AFF3-666B610BD7EF}" name="Average Water Depth" dataDxfId="816" dataCellStyle="Normal"/>
    <tableColumn id="65" xr3:uid="{FE55753C-CAA4-4DE2-86E7-D1D861F92BB0}" name="Average Water Velocity" dataDxfId="815" dataCellStyle="Normal"/>
    <tableColumn id="66" xr3:uid="{A5759CDA-D3E8-4235-9A0C-FDBFEE328579}" name="Downstream Low-Velocity Zone?" dataDxfId="814" dataCellStyle="Normal"/>
    <tableColumn id="67" xr3:uid="{66D8BBE2-3244-4C9F-9FE0-AA92EF53E837}" name="Bed Substrate" dataDxfId="813" dataCellStyle="Normal"/>
    <tableColumn id="68" xr3:uid="{2DAB5249-029B-4B75-B75E-FD68259F1296}" name="Remediation Feature?" dataDxfId="812" dataCellStyle="Normal"/>
    <tableColumn id="69" xr3:uid="{441A5159-96F4-414D-8B37-B156CAFE8402}" name="Wetted Margin?" dataDxfId="811" dataCellStyle="Normal"/>
    <tableColumn id="70" xr3:uid="{CE5E892E-3759-4E3C-B93B-556AAA8DF990}" name="Is Heritage?" dataDxfId="810" dataCellStyle="Normal"/>
    <tableColumn id="71" xr3:uid="{FAEABD81-7AB9-4BB0-8856-49ECB39F2D6B}" name="Culvert Slope" dataDxfId="809" dataCellStyle="Normal"/>
    <tableColumn id="72" xr3:uid="{B3F7B464-0BD0-4873-8A12-B9AB12358281}" name="Culvert Alignment" dataDxfId="808" dataCellStyle="Normal"/>
    <tableColumn id="73" xr3:uid="{8D2E4BBB-5F12-44D6-8963-642BC6FCB049}" name="Drainage Type" dataDxfId="807" dataCellStyle="Normal"/>
    <tableColumn id="74" xr3:uid="{75F80DA6-1979-4B6B-884A-A7F0EB6D4AEB}" name="Depth of Cover" dataDxfId="806" dataCellStyle="Normal"/>
    <tableColumn id="75" xr3:uid="{E327BFC4-47C4-471D-8DAF-32FFB95AA853}" name="Flow Direction" dataDxfId="805" dataCellStyle="Normal"/>
    <tableColumn id="76" xr3:uid="{69AD6370-ABF9-4967-B941-F6E64DBBBEC1}" name="Hazard" dataDxfId="804" dataCellStyle="Normal"/>
    <tableColumn id="77" xr3:uid="{CA660E0C-5123-49B5-A7FB-6520C94CEA30}" name="Lining Date" dataDxfId="803" dataCellStyle="Normal"/>
    <tableColumn id="78" xr3:uid="{F90264BA-BBD7-4DFB-BA5F-EA3F49FA221D}" name="Inspection Date" dataDxfId="802" dataCellStyle="Normal"/>
    <tableColumn id="79" xr3:uid="{CD7A66E8-5FCC-460E-B3E1-52E53B4F150C}" name="Invert Lining" dataDxfId="801" dataCellStyle="Normal"/>
    <tableColumn id="80" xr3:uid="{0E023476-A38D-44B0-A046-2C1ED5A18976}" name="Inlet Type" dataDxfId="800" dataCellStyle="Normal"/>
    <tableColumn id="81" xr3:uid="{87E60A61-50B6-4B8D-9694-372B8CC3B6AF}" name="Outlet Type" dataDxfId="799" dataCellStyle="Normal"/>
    <tableColumn id="82" xr3:uid="{711186FB-B8BF-4C68-ADA7-7AE6259D8CC4}" name="Notes" dataDxfId="798" dataCellStyle="Normal"/>
  </tableColumns>
  <tableStyleInfo name="TableStyleMedium7" showFirstColumn="0" showLastColumn="0" showRowStripes="1" showColumnStripes="0"/>
</table>
</file>

<file path=xl/tables/table1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832022A1-D39B-426A-BE74-A64EB2189B72}" name="Channel" displayName="Channel" ref="A4:AR8" totalsRowShown="0" dataDxfId="797" headerRowCellStyle="Normal" dataCellStyle="Normal">
  <autoFilter ref="A4:AR8" xr:uid="{832022A1-D39B-426A-BE74-A64EB2189B72}"/>
  <tableColumns count="44">
    <tableColumn id="1" xr3:uid="{F3FAE323-4460-4D13-BAAF-0A823C91A5CE}" name="Action" dataDxfId="796" dataCellStyle="Normal"/>
    <tableColumn id="45" xr3:uid="{06CB18F3-3E01-4C32-AB4D-80936ABC4906}" name="Stage" dataDxfId="795"/>
    <tableColumn id="2" xr3:uid="{8DDA2DED-6C23-4B6D-A307-9CB1D4B4F5F9}" name="Asset ID" dataDxfId="794" dataCellStyle="Normal"/>
    <tableColumn id="3" xr3:uid="{2D28CC7F-DD99-4B12-952A-75051DB601B5}" name="Road ID" dataDxfId="793" dataCellStyle="Normal">
      <calculatedColumnFormula>IF(Channel[[#This Row],[Road Name]]="","",VLOOKUP(Channel[[#This Row],[Road Name]],road_names[],2,0))</calculatedColumnFormula>
    </tableColumn>
    <tableColumn id="4" xr3:uid="{9EE57C6B-EAFF-4DF3-BF42-F83BA658D2BA}" name="Road Name" dataDxfId="792" dataCellStyle="Normal"/>
    <tableColumn id="5" xr3:uid="{4F32782F-5ACE-483E-9D8C-5C78D9E2CBA3}" name="Start" dataDxfId="791" dataCellStyle="Normal"/>
    <tableColumn id="6" xr3:uid="{F0B7A3DD-B611-46F6-8D9A-20764BCCB607}" name="End" dataDxfId="790" dataCellStyle="Normal"/>
    <tableColumn id="7" xr3:uid="{29B6C5DE-6C7E-408E-AA48-08C1E628670F}" name="Offset" dataDxfId="789" dataCellStyle="Normal"/>
    <tableColumn id="8" xr3:uid="{868D1236-7BAE-46BA-8DA1-7688DD3AAE36}" name="Side" dataDxfId="788" dataCellStyle="Normal"/>
    <tableColumn id="9" xr3:uid="{5028961F-F4C3-4D99-9714-B52BCBC422EF}" name="Asset Status" dataDxfId="787" dataCellStyle="Normal"/>
    <tableColumn id="10" xr3:uid="{9E773583-6FF4-40FB-82CB-9C5805639E4D}" name="Asset Owner Organisation" dataDxfId="786" dataCellStyle="Normal"/>
    <tableColumn id="11" xr3:uid="{13463BCA-597F-44BB-940B-2692C295399E}" name="Asset Managing Organisation" dataDxfId="785" dataCellStyle="Normal"/>
    <tableColumn id="12" xr3:uid="{1DF9E91B-A494-47AB-A6DB-2AB516A1BDD2}" name="RCA Sub-Organisation" dataDxfId="784" dataCellStyle="Normal"/>
    <tableColumn id="13" xr3:uid="{62EBCD9F-3E81-41B0-91F9-A4CBC6D2FEEF}" name="Installation Date" dataDxfId="783" dataCellStyle="Normal"/>
    <tableColumn id="14" xr3:uid="{9579A5C4-A194-4D03-B8D5-0C1F9F87A90E}" name="Asset Design Life" dataDxfId="782" dataCellStyle="Normal"/>
    <tableColumn id="15" xr3:uid="{3353B56C-DBC6-449D-83F9-B93E9706CBC3}" name="Work Origin" dataDxfId="781" dataCellStyle="Normal"/>
    <tableColumn id="16" xr3:uid="{0BEA720F-8182-449B-8EB5-31B244776C0D}" name="Original Cost" dataDxfId="780" dataCellStyle="Normal"/>
    <tableColumn id="17" xr3:uid="{F596A82E-08E7-4A65-9389-F4452C3FF2BF}" name="NLTP Funded?" dataDxfId="779" dataCellStyle="Normal"/>
    <tableColumn id="18" xr3:uid="{F45E13C1-4318-4674-97FC-581DA6012D0B}" name="Removal Date" dataDxfId="778" dataCellStyle="Normal"/>
    <tableColumn id="19" xr3:uid="{64EF17B3-9DB5-434F-8F2B-531C795FFADF}" name="Removal Reason" dataDxfId="777" dataCellStyle="Normal"/>
    <tableColumn id="20" xr3:uid="{D3E16B98-3C68-4430-8C2B-7CA7B60E2037}" name="Replacement Status" dataDxfId="776" dataCellStyle="Normal"/>
    <tableColumn id="21" xr3:uid="{DB561F66-3C17-4764-94CF-86762CF3615C}" name="Prior ID" dataDxfId="775" dataCellStyle="Normal"/>
    <tableColumn id="22" xr3:uid="{7A75AF59-F7FE-4DD4-9C55-1578AB6D8F00}" name="Replacement ID" dataDxfId="774" dataCellStyle="Normal"/>
    <tableColumn id="23" xr3:uid="{553B21DA-B380-42F9-B6A6-C6B6EC5AB2E1}" name="Replacement Reason" dataDxfId="773" dataCellStyle="Normal"/>
    <tableColumn id="24" xr3:uid="{0FDE7E80-55A0-4DEC-A7B9-C75D34AE9477}" name="Geometry" dataDxfId="772" dataCellStyle="Normal"/>
    <tableColumn id="25" xr3:uid="{D6619FFB-E0B1-43B9-BB23-5EA183149FEC}" name="Channel Material" dataDxfId="771" dataCellStyle="Normal"/>
    <tableColumn id="26" xr3:uid="{6F59938F-6E14-428F-BDFC-110A06B16865}" name="Construction Method" dataDxfId="770" dataCellStyle="Normal"/>
    <tableColumn id="27" xr3:uid="{6EC5B6DE-8164-49F0-BBA3-2033DFDCB35C}" name="Stormwater Purpose" dataDxfId="769" dataCellStyle="Normal"/>
    <tableColumn id="28" xr3:uid="{16167F5A-0965-4CFB-B607-CFCB90EDEE9E}" name="Normal State" dataDxfId="768" dataCellStyle="Normal"/>
    <tableColumn id="29" xr3:uid="{8D72D13E-9146-4531-92EF-FCDE2F2FE1F9}" name="Channel Type" dataDxfId="767" dataCellStyle="Normal"/>
    <tableColumn id="30" xr3:uid="{47941961-9370-4403-A932-7752C3D9A36C}" name="Road Channel Type" dataDxfId="766" dataCellStyle="Normal"/>
    <tableColumn id="31" xr3:uid="{5FF3893B-7622-4376-AFF0-4B68BD14ACD7}" name="Geotech Channel Type" dataDxfId="765" dataCellStyle="Normal"/>
    <tableColumn id="32" xr3:uid="{ECF6249D-D9DF-4444-B01C-E7C0D001C84F}" name="Length" dataDxfId="764" dataCellStyle="Normal">
      <calculatedColumnFormula>IF(OR(Channel[[#This Row],[Start]]="", Channel[[#This Row],[End]]=""), "", Channel[[#This Row],[End]]-Channel[[#This Row],[Start]])</calculatedColumnFormula>
    </tableColumn>
    <tableColumn id="33" xr3:uid="{3EF8BBF9-81D6-4A9C-9D3A-1D19AE0C4E7B}" name="Adjustment" dataDxfId="763" dataCellStyle="Normal"/>
    <tableColumn id="34" xr3:uid="{ACB893EC-6B42-458B-A83D-9D453A93AB4C}" name="Reason" dataDxfId="762" dataCellStyle="Normal"/>
    <tableColumn id="35" xr3:uid="{AAABC7A1-5308-46C0-9F20-31DF80DB7AFA}" name="Top Width" dataDxfId="761" dataCellStyle="Normal"/>
    <tableColumn id="36" xr3:uid="{EA120AC0-C089-4623-A06F-8CC428966C81}" name="Base Width" dataDxfId="760" dataCellStyle="Normal"/>
    <tableColumn id="37" xr3:uid="{5F36F943-39DF-4D35-BB67-11EE6A7521F6}" name="Maximum Water Depth" dataDxfId="759" dataCellStyle="Normal"/>
    <tableColumn id="38" xr3:uid="{9F763479-5D19-4DCA-B024-D39FE2CAADF2}" name="Has Geotextile?" dataDxfId="758" dataCellStyle="Normal"/>
    <tableColumn id="39" xr3:uid="{13C01775-ECA9-4078-81FF-9FD255F3F8EF}" name="Has Drainage Chip?" dataDxfId="757" dataCellStyle="Normal"/>
    <tableColumn id="40" xr3:uid="{F44D36B2-EE10-45E3-8E92-A40C73031661}" name="Is Subsoil Pipe Included?" dataDxfId="756" dataCellStyle="Normal"/>
    <tableColumn id="41" xr3:uid="{C7032693-C054-48A6-95CA-0D82B06D7B41}" name="Is Heritage?" dataDxfId="755" dataCellStyle="Normal"/>
    <tableColumn id="43" xr3:uid="{7FB95B17-AF5F-4452-9423-0B27B89F59FE}" name="Height" dataDxfId="754"/>
    <tableColumn id="42" xr3:uid="{B434355A-952A-49D1-B169-0C0B57159DED}" name="Notes" dataDxfId="753" dataCellStyle="Normal"/>
  </tableColumns>
  <tableStyleInfo name="TableStyleMedium7" showFirstColumn="0" showLastColumn="0" showRowStripes="1" showColumnStripes="0"/>
</table>
</file>

<file path=xl/tables/table1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E3ED5662-2E20-4EB9-B994-273D798D23D0}" name="Chamber" displayName="Chamber" ref="A4:AT9" totalsRowShown="0" dataDxfId="752">
  <autoFilter ref="A4:AT9" xr:uid="{E3ED5662-2E20-4EB9-B994-273D798D23D0}"/>
  <tableColumns count="46">
    <tableColumn id="1" xr3:uid="{F30F4AA9-290F-4F59-81A2-762C8E4EFC5C}" name="Action" dataDxfId="751"/>
    <tableColumn id="46" xr3:uid="{248C7836-D86F-44F3-865E-F75882F8F071}" name="Stage" dataDxfId="750"/>
    <tableColumn id="2" xr3:uid="{29061746-D075-44A4-90CA-CB3F44A34B79}" name="Asset ID" dataDxfId="749"/>
    <tableColumn id="3" xr3:uid="{85EAD4A5-B3AA-45E5-9B87-2F3FEA0E7CED}" name="Road ID" dataDxfId="748">
      <calculatedColumnFormula>IF(Chamber[[#This Row],[Road Name]]="","",VLOOKUP(Chamber[[#This Row],[Road Name]],road_names[],2,0))</calculatedColumnFormula>
    </tableColumn>
    <tableColumn id="4" xr3:uid="{819E5EF4-CF9B-4F53-BBDA-3224686EAAC2}" name="Road Name" dataDxfId="747"/>
    <tableColumn id="5" xr3:uid="{FB15C992-5987-4C49-A57D-62CC16C6F560}" name="Location" dataDxfId="746"/>
    <tableColumn id="6" xr3:uid="{31548252-C8DE-44C8-823F-D9ECDE5C1098}" name="Offset" dataDxfId="745"/>
    <tableColumn id="7" xr3:uid="{2439F207-A566-4CF6-A18F-8C99918E66DA}" name="Side" dataDxfId="744"/>
    <tableColumn id="8" xr3:uid="{9DBF03C9-F0AE-444D-9D9F-A8A02294FB64}" name="Asset Status" dataDxfId="743"/>
    <tableColumn id="9" xr3:uid="{D3298335-68E2-4C9F-852E-4D1B6968E760}" name="Asset Owner Organisation" dataDxfId="742"/>
    <tableColumn id="10" xr3:uid="{C7FDD7B4-52CF-4FA7-BA1E-E60B6CEB047B}" name="Asset Managing Organisation" dataDxfId="741"/>
    <tableColumn id="11" xr3:uid="{9B802A17-B0A3-47F7-93BC-EAAA2B13BDF5}" name="RCA Sub-Organisation" dataDxfId="740"/>
    <tableColumn id="12" xr3:uid="{0CC53F61-39FB-4DB1-8692-09D367E41BC4}" name="Installation Date" dataDxfId="739"/>
    <tableColumn id="13" xr3:uid="{AE51330D-A4BA-4080-93CE-AFB8CAD766A2}" name="Asset Design Life" dataDxfId="738"/>
    <tableColumn id="14" xr3:uid="{A40592F8-08D8-48C5-9A30-94198711BAF5}" name="Work Origin" dataDxfId="737"/>
    <tableColumn id="15" xr3:uid="{753BD429-757F-4FB7-B64F-A4200C8EE900}" name="Original Cost" dataDxfId="736"/>
    <tableColumn id="16" xr3:uid="{B2CC1CB3-A952-440E-8DE7-C3336DA96C1A}" name="NLTP Funded?" dataDxfId="735"/>
    <tableColumn id="17" xr3:uid="{0D47C46B-48C1-46E5-AB9C-501387B6B9CC}" name="Removal Date" dataDxfId="734"/>
    <tableColumn id="18" xr3:uid="{A5F6F246-5E14-4B08-A73C-90234B4CF99A}" name="Removal Reason" dataDxfId="733"/>
    <tableColumn id="19" xr3:uid="{6A4D58CB-8C9A-4A65-B089-D4AFEE692EC2}" name="Replacement Status" dataDxfId="732"/>
    <tableColumn id="20" xr3:uid="{ED6C23E4-3B7F-4A06-8A3C-8D59050D2416}" name="Prior ID" dataDxfId="731"/>
    <tableColumn id="21" xr3:uid="{4515DDEC-F0AE-498C-AA0E-D8C9E803B5B4}" name="Replacement ID" dataDxfId="730"/>
    <tableColumn id="22" xr3:uid="{EC31235D-4FBE-48F7-B1C5-0F1BC50F0E4B}" name="Replacement Reason" dataDxfId="729"/>
    <tableColumn id="23" xr3:uid="{90CD2825-93E6-4E09-A50B-22DC3AE231F8}" name="Geometry" dataDxfId="728"/>
    <tableColumn id="24" xr3:uid="{8951F7DC-B1BC-4373-8D67-6BF1068F885A}" name="Stormwater Purpose" dataDxfId="727"/>
    <tableColumn id="25" xr3:uid="{5629DA4C-6B48-484C-A131-6C3B9D752F51}" name="Chamber Type" dataDxfId="726"/>
    <tableColumn id="26" xr3:uid="{8959479D-88E2-42A8-8059-A0CD7F8E8CDF}" name="Chamber Material" dataDxfId="725"/>
    <tableColumn id="27" xr3:uid="{DA1EB7D7-B685-4EA4-9A5D-085C818A6D48}" name="Construction Method" dataDxfId="724"/>
    <tableColumn id="28" xr3:uid="{1B7CCB8D-DE0E-4485-A21D-2BAFBE18055B}" name="Chamber Shape" dataDxfId="723"/>
    <tableColumn id="29" xr3:uid="{B313B89D-00A7-47A7-B0D6-4D55DC1692AC}" name="Cover Type" dataDxfId="722"/>
    <tableColumn id="30" xr3:uid="{54C2F8D2-0789-4F3A-BEA2-5D2CD78F778F}" name="Cover Class" dataDxfId="721"/>
    <tableColumn id="31" xr3:uid="{B76C6289-01A4-4E85-BC61-94490D1A9BD9}" name="Cover Material" dataDxfId="720"/>
    <tableColumn id="32" xr3:uid="{2B31A487-9E41-438C-B95D-FE65CA8DD7BE}" name="Cover Cycle Friendly" dataDxfId="719"/>
    <tableColumn id="33" xr3:uid="{F0C27274-B692-4D81-B252-CBB7853EE96B}" name="Is Litter Trap?" dataDxfId="718"/>
    <tableColumn id="41" xr3:uid="{D901BCDC-F00D-4F95-A541-C941D04D2B9A}" name="Litter Trap" dataDxfId="717"/>
    <tableColumn id="34" xr3:uid="{79D2408A-85EA-4DF7-81A7-90D980A0FF48}" name="Is Heritage?" dataDxfId="716"/>
    <tableColumn id="45" xr3:uid="{DE4DC3A9-F94B-4F62-A9A3-21B12C45461F}" name="Kerb Inlet?" dataDxfId="715"/>
    <tableColumn id="44" xr3:uid="{D8E427D9-16E2-4057-8970-AE870DD37A36}" name="No. Kerb Inlets" dataDxfId="714"/>
    <tableColumn id="43" xr3:uid="{61CAE467-7AFE-4C38-A003-7AFB985DFCEE}" name="Grate Inlet?" dataDxfId="713"/>
    <tableColumn id="42" xr3:uid="{78631348-BEC2-4F4B-8C95-69985F76745D}" name="No. Grate Inlets" dataDxfId="712"/>
    <tableColumn id="35" xr3:uid="{CB89C6C3-5123-4FFD-AE05-BA22A5DB715C}" name="Invert Level" dataDxfId="711"/>
    <tableColumn id="36" xr3:uid="{2D1D8E23-A01E-4623-8839-219F4C6ADFED}" name="Chamber Diameter" dataDxfId="710"/>
    <tableColumn id="37" xr3:uid="{A3E23EAD-E323-472D-BC73-C8660A18E2C1}" name="Chamber Length" dataDxfId="709"/>
    <tableColumn id="38" xr3:uid="{8EFC4AC7-BBE1-4527-8A7B-E9B5898CC9E5}" name="Chamber Width" dataDxfId="708"/>
    <tableColumn id="39" xr3:uid="{15682A16-6EC7-4712-B7A0-48A8A8E41074}" name="Drainage Type" dataDxfId="707"/>
    <tableColumn id="40" xr3:uid="{8C32CBE5-7D8B-4C49-B6A8-5AFAE085828E}" name="Notes" dataDxfId="706"/>
  </tableColumns>
  <tableStyleInfo name="TableStyleMedium7" showFirstColumn="0" showLastColumn="0" showRowStripes="1" showColumnStripes="0"/>
</table>
</file>

<file path=xl/tables/table1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A35316E7-037E-444C-A66F-E1F069089B64}" name="Headwall" displayName="Headwall" ref="A4:AG9" totalsRowShown="0" headerRowCellStyle="Normal" dataCellStyle="Normal">
  <autoFilter ref="A4:AG9" xr:uid="{A35316E7-037E-444C-A66F-E1F069089B64}"/>
  <tableColumns count="33">
    <tableColumn id="1" xr3:uid="{0CFD9433-EF64-4641-AC62-746CE1DDEFCA}" name="Action" dataDxfId="705" dataCellStyle="Normal"/>
    <tableColumn id="33" xr3:uid="{7D522540-CDAA-49FA-8C80-6BDF9CD57F33}" name="Stage" dataDxfId="704"/>
    <tableColumn id="2" xr3:uid="{922CF9E4-8EB8-4B47-820E-07DA6302A0A6}" name="Asset ID" dataDxfId="703" dataCellStyle="Normal"/>
    <tableColumn id="3" xr3:uid="{40C2027D-1C96-4B2A-9028-FD8103FAE9D3}" name="Road ID" dataDxfId="702" dataCellStyle="Normal">
      <calculatedColumnFormula>IF(Headwall[[#This Row],[Road Name]]="","",VLOOKUP(Headwall[[#This Row],[Road Name]],road_names[],2,0))</calculatedColumnFormula>
    </tableColumn>
    <tableColumn id="4" xr3:uid="{4B394CE3-17E5-4294-A3D9-747E9A882FCF}" name="Road Name" dataDxfId="701" dataCellStyle="Normal"/>
    <tableColumn id="5" xr3:uid="{A5CDDB25-5264-4F4E-AB98-4B5678794AD1}" name="Location" dataDxfId="700" dataCellStyle="Normal"/>
    <tableColumn id="6" xr3:uid="{4576E2A7-DF66-451F-8E18-DFE3BA8F2AA9}" name="Offset" dataDxfId="699" dataCellStyle="Normal"/>
    <tableColumn id="7" xr3:uid="{F98B44D7-DAE0-4179-A969-261126D82BD1}" name="Side" dataDxfId="698" dataCellStyle="Normal"/>
    <tableColumn id="8" xr3:uid="{DCFA168A-7AF2-4485-9EBA-CDDD7C215972}" name="Asset Status" dataDxfId="697" dataCellStyle="Normal"/>
    <tableColumn id="9" xr3:uid="{643F6569-0657-4F49-B470-DFB855275A0D}" name="Asset Owner Organisation" dataDxfId="696" dataCellStyle="Normal"/>
    <tableColumn id="10" xr3:uid="{C4FC0AA0-B0E1-49AB-947D-EC6B9ADB406D}" name="Asset Managing Organisation" dataDxfId="695" dataCellStyle="Normal"/>
    <tableColumn id="11" xr3:uid="{0343D46A-2411-4079-B9D3-9BA6ED408681}" name="RCA Sub-Organisation" dataDxfId="694" dataCellStyle="Normal"/>
    <tableColumn id="12" xr3:uid="{8D95E43E-1BE0-4EC8-A85A-535CF455E405}" name="Installation Date" dataDxfId="693" dataCellStyle="Normal"/>
    <tableColumn id="13" xr3:uid="{2203A27B-27BA-4A0B-92DC-8935EF1413A2}" name="Asset Design Life" dataDxfId="692" dataCellStyle="Normal"/>
    <tableColumn id="14" xr3:uid="{97474010-1D2E-4F93-A11D-077B782B961E}" name="Work Origin" dataDxfId="691" dataCellStyle="Normal"/>
    <tableColumn id="15" xr3:uid="{ABC2FBF5-7B0F-4DB1-AF4C-45AD9ECFF12C}" name="Original Cost" dataDxfId="690" dataCellStyle="Normal"/>
    <tableColumn id="16" xr3:uid="{EBF3B473-53E2-4F8D-B73F-8D8D5A3CB76A}" name="NLTP Funded?" dataDxfId="689" dataCellStyle="Normal"/>
    <tableColumn id="17" xr3:uid="{764337B0-84CD-409B-B9CB-7F8E5554127A}" name="Removal Date" dataDxfId="688" dataCellStyle="Normal"/>
    <tableColumn id="18" xr3:uid="{196A68DF-F553-4BDA-96E6-F22104967CF1}" name="Removal Reason" dataDxfId="687" dataCellStyle="Normal"/>
    <tableColumn id="19" xr3:uid="{BA9E222B-873B-4CAC-894D-D7CBE81DBB0F}" name="Replacement Status" dataDxfId="686" dataCellStyle="Normal"/>
    <tableColumn id="20" xr3:uid="{5960C4B3-330B-4689-B471-E105ACFD5287}" name="Prior ID" dataDxfId="685" dataCellStyle="Normal"/>
    <tableColumn id="21" xr3:uid="{8C60042C-B57E-4F81-97F5-9D521E20FD73}" name="Replacement ID" dataDxfId="684" dataCellStyle="Normal"/>
    <tableColumn id="22" xr3:uid="{0AEF628D-784E-4635-83A5-197F62F72C9A}" name="Replacement Reason" dataDxfId="683" dataCellStyle="Normal"/>
    <tableColumn id="23" xr3:uid="{2488509F-BFB4-4AA7-BF7E-B5C74A457DBC}" name="Geometry" dataDxfId="682" dataCellStyle="Normal"/>
    <tableColumn id="24" xr3:uid="{569DA5D4-87B4-44F7-91C8-6F530D9D3228}" name="Pipe ID" dataDxfId="681" dataCellStyle="Normal"/>
    <tableColumn id="25" xr3:uid="{7948A75A-2402-463A-A098-FFD01997189C}" name="Headwall Material" dataDxfId="680" dataCellStyle="Normal"/>
    <tableColumn id="26" xr3:uid="{5C0CE598-3F30-4344-BD37-E228A79E778A}" name="Stormwater Purpose" dataDxfId="679" dataCellStyle="Normal"/>
    <tableColumn id="27" xr3:uid="{3AF2FA8A-9C54-4817-93D3-0A90A346E64C}" name="Construction Method" dataDxfId="678" dataCellStyle="Normal"/>
    <tableColumn id="28" xr3:uid="{49E00020-8149-4CB1-8AE1-A56A7E270F7B}" name="Length" dataDxfId="677" dataCellStyle="Normal"/>
    <tableColumn id="29" xr3:uid="{79B98F8D-4A3A-4545-B487-9CB6DEEF9ABB}" name="Height" dataDxfId="676" dataCellStyle="Normal"/>
    <tableColumn id="30" xr3:uid="{23A7423B-4CA6-48E1-A24F-21D02DD6B7E7}" name="Minimum Width" dataDxfId="675" dataCellStyle="Normal"/>
    <tableColumn id="31" xr3:uid="{ADBAF09A-A6D4-4D00-9339-78E897279E42}" name="Maximum Width" dataDxfId="674" dataCellStyle="Normal"/>
    <tableColumn id="32" xr3:uid="{D9A6F298-A255-49EC-BA1C-690E4C7C7ED6}" name="Is Heritage?" dataDxfId="673" dataCellStyle="Normal"/>
  </tableColumns>
  <tableStyleInfo name="TableStyleMedium7" showFirstColumn="0" showLastColumn="0" showRowStripes="1" showColumnStripes="0"/>
</table>
</file>

<file path=xl/tables/table1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4A09557B-B5BA-48B5-9F88-C26C67ACDB0C}" name="Water_Area" displayName="Water_Area" ref="A4:AJ9" totalsRowShown="0" dataDxfId="672" headerRowCellStyle="Normal" dataCellStyle="Normal">
  <autoFilter ref="A4:AJ9" xr:uid="{4A09557B-B5BA-48B5-9F88-C26C67ACDB0C}"/>
  <tableColumns count="36">
    <tableColumn id="1" xr3:uid="{CB4463E0-AA74-4345-9CDE-0042DE9089FC}" name="Action" dataDxfId="671" dataCellStyle="Normal"/>
    <tableColumn id="36" xr3:uid="{656F29B9-F41E-4EAA-82F7-7B5C4C3CCFDE}" name="Stage" dataDxfId="670"/>
    <tableColumn id="2" xr3:uid="{403B71E7-E6E3-46F1-8431-CC153BA0254A}" name="Asset ID" dataDxfId="669" dataCellStyle="Normal"/>
    <tableColumn id="3" xr3:uid="{A9E5DE99-7126-4C92-B9B4-67A3C23D8F73}" name="Road ID" dataDxfId="668" dataCellStyle="Normal">
      <calculatedColumnFormula>IF(Water_Area[[#This Row],[Road Name]]="","",VLOOKUP(Water_Area[[#This Row],[Road Name]],road_names[],2,0))</calculatedColumnFormula>
    </tableColumn>
    <tableColumn id="4" xr3:uid="{D0246B76-5258-472D-A2C9-29A8BB91A2D1}" name="Road Name" dataDxfId="667" dataCellStyle="Normal"/>
    <tableColumn id="5" xr3:uid="{4E284055-05A0-4FA6-924D-5F7DC834774C}" name="Location" dataDxfId="666" dataCellStyle="Normal"/>
    <tableColumn id="6" xr3:uid="{8AED2F03-BDFA-4B68-9FF9-9922B05397AE}" name="Offset" dataDxfId="665" dataCellStyle="Normal"/>
    <tableColumn id="7" xr3:uid="{DAEAC53A-8CBD-43EF-BA13-2CF4A8844D01}" name="Side" dataDxfId="664" dataCellStyle="Normal"/>
    <tableColumn id="8" xr3:uid="{2F27CE1D-E669-4333-80AB-950921AF8400}" name="Asset Status" dataDxfId="663" dataCellStyle="Normal"/>
    <tableColumn id="9" xr3:uid="{8AD47D62-DA47-4967-95F7-682C9F62A9F5}" name="Asset Owner Organisation" dataDxfId="662" dataCellStyle="Normal"/>
    <tableColumn id="10" xr3:uid="{8A054234-C5C0-42F8-98C3-22DD62B2C8E0}" name="Asset Managing Organisation" dataDxfId="661" dataCellStyle="Normal"/>
    <tableColumn id="11" xr3:uid="{E21CE1F7-6C53-4F67-8BBA-307E116F9563}" name="RCA Sub-Organisation" dataDxfId="660" dataCellStyle="Normal"/>
    <tableColumn id="12" xr3:uid="{E498B8A3-41DB-46EB-A1FD-507777D70485}" name="Installation Date" dataDxfId="659" dataCellStyle="Normal"/>
    <tableColumn id="13" xr3:uid="{3285DBAE-3395-400A-AB21-03AEF8210E1D}" name="Asset Design Life" dataDxfId="658" dataCellStyle="Normal"/>
    <tableColumn id="14" xr3:uid="{C49D0ED3-21E2-4309-910E-E155F9697299}" name="Work Origin" dataDxfId="657" dataCellStyle="Normal"/>
    <tableColumn id="15" xr3:uid="{91B3270D-59D9-406C-B502-B463E432C2A7}" name="Original Cost" dataDxfId="656" dataCellStyle="Normal"/>
    <tableColumn id="16" xr3:uid="{4DA81A0D-9316-4EB5-A485-D37DD8ADADC8}" name="NLTP Funded?" dataDxfId="655" dataCellStyle="Normal"/>
    <tableColumn id="17" xr3:uid="{CA3F829C-D43E-4BCF-BF87-5B1AAE0ADD05}" name="Removal Date" dataDxfId="654" dataCellStyle="Normal"/>
    <tableColumn id="18" xr3:uid="{80339A26-4822-46D5-B93E-766260C8DCA7}" name="Removal Reason" dataDxfId="653" dataCellStyle="Normal"/>
    <tableColumn id="19" xr3:uid="{CE8ED1AA-B577-4155-91B0-E24AF8CA43A1}" name="Replacement Status" dataDxfId="652" dataCellStyle="Normal"/>
    <tableColumn id="20" xr3:uid="{020CB762-F74E-4FDE-88FD-1AE4F3F92869}" name="Prior ID" dataDxfId="651" dataCellStyle="Normal"/>
    <tableColumn id="21" xr3:uid="{B47E874B-132A-485A-93A5-D5BCA96F798A}" name="Replacement ID" dataDxfId="650" dataCellStyle="Normal"/>
    <tableColumn id="22" xr3:uid="{72DEF6F9-FFB1-4626-9720-95361C2079DA}" name="Replacement Reason" dataDxfId="649" dataCellStyle="Normal"/>
    <tableColumn id="23" xr3:uid="{4D7AE07B-A99F-4CE7-A9D5-62397AC3472C}" name="Geometry" dataDxfId="648" dataCellStyle="Normal"/>
    <tableColumn id="24" xr3:uid="{00B6476D-6672-482D-B4B2-51AC90A47575}" name="Edge Material" dataDxfId="647" dataCellStyle="Normal"/>
    <tableColumn id="25" xr3:uid="{491CB2E0-9E91-42C7-8F1C-61131D3B96A0}" name="Base Material" dataDxfId="646" dataCellStyle="Normal"/>
    <tableColumn id="26" xr3:uid="{A23048C9-BE34-4EA2-A9C2-5A7287A6B004}" name="Filtration Material" dataDxfId="645" dataCellStyle="Normal"/>
    <tableColumn id="27" xr3:uid="{A43D46E4-A915-4B75-9706-77800E19FA26}" name="Stormwater Purpose" dataDxfId="644" dataCellStyle="Normal"/>
    <tableColumn id="28" xr3:uid="{0D310051-214C-4C3A-8CBD-B5FAE810FBC1}" name="Normal State" dataDxfId="643" dataCellStyle="Normal"/>
    <tableColumn id="29" xr3:uid="{2CC60A18-762F-4EFC-A9E2-0AECA31B6F74}" name="Water Area Type" dataDxfId="642" dataCellStyle="Normal"/>
    <tableColumn id="30" xr3:uid="{CC3F2AB5-9C64-4A60-825E-0C1FCF335DA6}" name="Full Area" dataDxfId="641" dataCellStyle="Normal"/>
    <tableColumn id="31" xr3:uid="{880AFE3D-2AA7-4AC7-AA6B-5FE5D03147C8}" name="Full Volume" dataDxfId="640" dataCellStyle="Normal"/>
    <tableColumn id="32" xr3:uid="{2405038E-F3DA-473A-A969-20533B3E941B}" name="Maximum Water Depth" dataDxfId="639" dataCellStyle="Normal"/>
    <tableColumn id="33" xr3:uid="{2E1EE13B-3195-4865-B358-E182471BA5FA}" name="Tree / Shrub?" dataDxfId="638" dataCellStyle="Normal"/>
    <tableColumn id="34" xr3:uid="{BF8CC067-8788-4D68-BC74-674C74A02060}" name="Maintained Ground Cover Type" dataDxfId="637" dataCellStyle="Normal"/>
    <tableColumn id="35" xr3:uid="{4EAB880C-2BD1-41F4-9F1A-AC181038BFD5}" name="Is Heritage?" dataDxfId="636" dataCellStyle="Normal"/>
  </tableColumns>
  <tableStyleInfo name="TableStyleMedium7" showFirstColumn="0" showLastColumn="0" showRowStripes="1" showColumnStripes="0"/>
</table>
</file>

<file path=xl/tables/table1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E4F3AB18-A053-4366-9329-85568F0CBCBA}" name="Valve" displayName="Valve" ref="A4:AD9" totalsRowShown="0" dataDxfId="635" headerRowCellStyle="Normal" dataCellStyle="Normal">
  <autoFilter ref="A4:AD9" xr:uid="{E4F3AB18-A053-4366-9329-85568F0CBCBA}"/>
  <tableColumns count="30">
    <tableColumn id="1" xr3:uid="{4C54A045-8B7B-4BB2-88DA-6F98C8AD17B4}" name="Action" dataDxfId="634" dataCellStyle="Normal"/>
    <tableColumn id="30" xr3:uid="{EE287D66-E136-4085-A9CE-CE00A66F70D3}" name="Stage" dataDxfId="633"/>
    <tableColumn id="2" xr3:uid="{F4377C9F-81B9-4D2C-89E9-34ECDCC96654}" name="Asset ID" dataDxfId="632" dataCellStyle="Normal"/>
    <tableColumn id="3" xr3:uid="{EDA1332A-D0EF-4F38-A36F-6BEE2A5E7B9E}" name="Road ID" dataDxfId="631" dataCellStyle="Normal">
      <calculatedColumnFormula>IF(Valve[[#This Row],[Road Name]]="","",VLOOKUP(Valve[[#This Row],[Road Name]],road_names[],2,0))</calculatedColumnFormula>
    </tableColumn>
    <tableColumn id="4" xr3:uid="{19ECDE2B-5A38-410C-884E-74DC795DD25F}" name="Road Name" dataDxfId="630" dataCellStyle="Normal"/>
    <tableColumn id="5" xr3:uid="{720088C8-F8F1-47BE-90D4-FECB5B8960AB}" name="Location" dataDxfId="629" dataCellStyle="Normal"/>
    <tableColumn id="6" xr3:uid="{BC953125-CE22-4F38-8AA5-58E8BC2F5A97}" name="Offset" dataDxfId="628" dataCellStyle="Normal"/>
    <tableColumn id="7" xr3:uid="{4A8A91DE-7E95-4F05-A707-0BB6EDE9D9E2}" name="Side" dataDxfId="627" dataCellStyle="Normal"/>
    <tableColumn id="8" xr3:uid="{376F33DF-3B8E-489D-BAFE-64974A61EAAB}" name="Asset Status" dataDxfId="626" dataCellStyle="Normal"/>
    <tableColumn id="9" xr3:uid="{A22DE406-0010-4724-A19F-B8F8946848BE}" name="Asset Owner Organisation" dataDxfId="625" dataCellStyle="Normal"/>
    <tableColumn id="10" xr3:uid="{BC199A8E-B945-492A-8987-401F7D981B6E}" name="Asset Managing Organisation" dataDxfId="624" dataCellStyle="Normal"/>
    <tableColumn id="11" xr3:uid="{2CC63F8A-6646-4BA1-B83E-52046837EA47}" name="RCA Sub-Organisation" dataDxfId="623" dataCellStyle="Normal"/>
    <tableColumn id="12" xr3:uid="{BFF7859F-4B4F-4C48-B998-A6AC03EFC46F}" name="Installation Date" dataDxfId="622" dataCellStyle="Normal"/>
    <tableColumn id="13" xr3:uid="{8996922D-72F0-4D13-BF3A-CD10F026440E}" name="Asset Design Life" dataDxfId="621" dataCellStyle="Normal"/>
    <tableColumn id="14" xr3:uid="{A313B498-C54C-41CA-9487-A6E82108E938}" name="Work Origin" dataDxfId="620" dataCellStyle="Normal"/>
    <tableColumn id="15" xr3:uid="{634C705D-AB96-4D17-9336-D3BEAA707E8F}" name="Original Cost" dataDxfId="619" dataCellStyle="Normal"/>
    <tableColumn id="16" xr3:uid="{45EAF9DA-FD11-4608-8592-6FD10ADA3F16}" name="NLTP Funded?" dataDxfId="618" dataCellStyle="Normal"/>
    <tableColumn id="17" xr3:uid="{E67974C6-01D6-4C30-A6DF-54C8501E27E1}" name="Removal Date" dataDxfId="617" dataCellStyle="Normal"/>
    <tableColumn id="18" xr3:uid="{E18D5313-5DC0-4ED7-9FBA-4C3D71E26E33}" name="Removal Reason" dataDxfId="616" dataCellStyle="Normal"/>
    <tableColumn id="19" xr3:uid="{9BE462A0-B32B-4FE5-BC02-6D8E4AC469C6}" name="Replacement Status" dataDxfId="615" dataCellStyle="Normal"/>
    <tableColumn id="20" xr3:uid="{EDE414C8-C851-4CE5-804E-F3DA28CEF389}" name="Prior ID" dataDxfId="614" dataCellStyle="Normal"/>
    <tableColumn id="21" xr3:uid="{6CB53291-023B-4CB3-BD5A-EB5DB78F47B3}" name="Replacement ID" dataDxfId="613" dataCellStyle="Normal"/>
    <tableColumn id="22" xr3:uid="{45B419D0-E7B9-47E5-B561-2C0675AF0C31}" name="Replacement Reason" dataDxfId="612" dataCellStyle="Normal"/>
    <tableColumn id="23" xr3:uid="{359AF334-7004-43EC-AF5B-E3538D347FA6}" name="Geometry" dataDxfId="611" dataCellStyle="Normal"/>
    <tableColumn id="24" xr3:uid="{BBAF8E5C-2C0F-4F14-957C-46CACD7AD432}" name="Valve Material" dataDxfId="610" dataCellStyle="Normal"/>
    <tableColumn id="25" xr3:uid="{E4476A0D-3972-4E11-A79D-62CE2D66E710}" name="Stormwater Purpose" dataDxfId="609" dataCellStyle="Normal"/>
    <tableColumn id="26" xr3:uid="{EF8FE0CA-E983-44E8-9976-F0D9CF0620CD}" name="Valve Purpose" dataDxfId="608" dataCellStyle="Normal"/>
    <tableColumn id="27" xr3:uid="{6C18E24C-4656-4064-BA71-8F260313361D}" name="Valve Type" dataDxfId="607" dataCellStyle="Normal"/>
    <tableColumn id="28" xr3:uid="{AC5E06DD-ACA3-4E85-9A45-D4498512941D}" name="Nominal Diameter" dataDxfId="606" dataCellStyle="Normal"/>
    <tableColumn id="29" xr3:uid="{F9D75B29-789C-411D-A3F8-C7E78B6EDD3B}" name="Is Heritage?" dataDxfId="605" dataCellStyle="Normal"/>
  </tableColumns>
  <tableStyleInfo name="TableStyleMedium7" showFirstColumn="0" showLastColumn="0" showRowStripes="1" showColumnStripes="0"/>
</table>
</file>

<file path=xl/tables/table1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9E751371-932C-49B0-AB98-E62ABC62EAB6}" name="Water_Structure" displayName="Water_Structure" ref="A4:AD9" totalsRowShown="0" dataDxfId="604" headerRowCellStyle="Normal" dataCellStyle="Normal">
  <autoFilter ref="A4:AD9" xr:uid="{9E751371-932C-49B0-AB98-E62ABC62EAB6}"/>
  <tableColumns count="30">
    <tableColumn id="1" xr3:uid="{83B61A4E-D7F1-4B58-A7EA-BBAE5128B575}" name="Action" dataDxfId="603" dataCellStyle="Normal"/>
    <tableColumn id="30" xr3:uid="{8941F8B1-F49B-4D43-A308-68D700E0792C}" name="Stage" dataDxfId="602"/>
    <tableColumn id="2" xr3:uid="{CE7BF907-025C-4EF7-A8A1-4AA3A78A6672}" name="Asset ID" dataDxfId="601" dataCellStyle="Normal"/>
    <tableColumn id="3" xr3:uid="{001A43D9-E344-4621-AE30-CC9C737D2489}" name="Road ID" dataDxfId="600" dataCellStyle="Normal">
      <calculatedColumnFormula>IF(Water_Structure[[#This Row],[Road Name]]="","",VLOOKUP(Water_Structure[[#This Row],[Road Name]],road_names[],2,0))</calculatedColumnFormula>
    </tableColumn>
    <tableColumn id="4" xr3:uid="{3D345991-5170-4A35-9BD2-728D1B7E374A}" name="Road Name" dataDxfId="599" dataCellStyle="Normal"/>
    <tableColumn id="5" xr3:uid="{061C60D0-9538-4754-B32C-F99DC151C7D5}" name="Location" dataDxfId="598" dataCellStyle="Normal"/>
    <tableColumn id="6" xr3:uid="{B781171C-8859-41E4-AA36-0F02F4C1A1BB}" name="Offset" dataDxfId="597" dataCellStyle="Normal"/>
    <tableColumn id="7" xr3:uid="{DB7A1EEC-43D1-4672-958F-EEFC7EA4F2EF}" name="Side" dataDxfId="596" dataCellStyle="Normal"/>
    <tableColumn id="8" xr3:uid="{E9407B67-FC47-4EB9-BD75-D340C02A0934}" name="Asset Status" dataDxfId="595" dataCellStyle="Normal"/>
    <tableColumn id="9" xr3:uid="{FD85EC12-2130-4993-A622-9284D6A7375D}" name="Asset Owner Organisation" dataDxfId="594" dataCellStyle="Normal"/>
    <tableColumn id="10" xr3:uid="{D68CBAE3-9FF2-42AA-8D87-3C12BF2ADAD3}" name="Asset Managing Organisation" dataDxfId="593" dataCellStyle="Normal"/>
    <tableColumn id="11" xr3:uid="{CB8CB3E0-4115-4577-A842-0F4F01B73A7F}" name="RCA Sub-Organisation" dataDxfId="592" dataCellStyle="Normal"/>
    <tableColumn id="12" xr3:uid="{B374089A-5059-4560-8334-3406296F7F10}" name="Installation Date" dataDxfId="591" dataCellStyle="Normal"/>
    <tableColumn id="13" xr3:uid="{FCFF1E22-BAF4-4BDA-8F21-B9D92062CCA5}" name="Asset Design Life" dataDxfId="590" dataCellStyle="Normal"/>
    <tableColumn id="14" xr3:uid="{7B15A3DC-C24A-49EC-9525-F5B804876B28}" name="Work Origin" dataDxfId="589" dataCellStyle="Normal"/>
    <tableColumn id="15" xr3:uid="{87472C19-EDFF-43EC-AC31-6117F5D5E9AC}" name="Original Cost" dataDxfId="588" dataCellStyle="Normal"/>
    <tableColumn id="16" xr3:uid="{CC4A28D9-607B-4042-BF52-10617AF22819}" name="NLTP Funded?" dataDxfId="587" dataCellStyle="Normal"/>
    <tableColumn id="17" xr3:uid="{77081379-85F1-43E2-9ADC-4E32A71938C9}" name="Removal Date" dataDxfId="586" dataCellStyle="Normal"/>
    <tableColumn id="18" xr3:uid="{153482B4-01F2-41C6-8C28-DBC58BE342AC}" name="Removal Reason" dataDxfId="585" dataCellStyle="Normal"/>
    <tableColumn id="19" xr3:uid="{1B82E70E-22F7-4400-A1D9-64C84F7DB331}" name="Replacement Status" dataDxfId="584" dataCellStyle="Normal"/>
    <tableColumn id="20" xr3:uid="{B41BD10F-2FF5-45FD-974E-1DD6814CA693}" name="Prior ID" dataDxfId="583" dataCellStyle="Normal"/>
    <tableColumn id="21" xr3:uid="{4145936E-DA9B-4852-BB9C-D17796FC531B}" name="Replacement ID" dataDxfId="582" dataCellStyle="Normal"/>
    <tableColumn id="22" xr3:uid="{60E3E5EC-90AF-42E9-A65C-FE3658653746}" name="Replacement Reason" dataDxfId="581" dataCellStyle="Normal"/>
    <tableColumn id="23" xr3:uid="{394F0E21-B8D7-4B2C-91FE-64A42B770D44}" name="Geometry" dataDxfId="580" dataCellStyle="Normal"/>
    <tableColumn id="24" xr3:uid="{3EB9BD42-718E-4845-A136-8D3732168057}" name="Water Structure Material" dataDxfId="579" dataCellStyle="Normal"/>
    <tableColumn id="25" xr3:uid="{C473E6F8-E70B-45B8-ABE6-7190B49AF896}" name="Stormwater Purpose" dataDxfId="578" dataCellStyle="Normal"/>
    <tableColumn id="26" xr3:uid="{DFA87A26-4F9F-4F24-952C-AC96EAF1646C}" name="Construction Method" dataDxfId="577" dataCellStyle="Normal"/>
    <tableColumn id="27" xr3:uid="{E2D1720B-39C0-4A9C-A3C0-FB6BE380E724}" name="Water Structure Type" dataDxfId="576" dataCellStyle="Normal"/>
    <tableColumn id="28" xr3:uid="{04DF0B5A-AC64-4620-8841-2FBE7E95351F}" name="Longest Side Length" dataDxfId="575" dataCellStyle="Normal"/>
    <tableColumn id="29" xr3:uid="{401FF71A-6CCC-4A6D-AB8B-CE1BB054843D}" name="Is Heritage?" dataDxfId="574" dataCellStyle="Normal"/>
  </tableColumns>
  <tableStyleInfo name="TableStyleMedium7"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A0C61A97-5C3B-466E-9794-FAF67C489FD5}" name="maintained_ground_cover" displayName="maintained_ground_cover" ref="B177:C183" totalsRowShown="0">
  <autoFilter ref="B177:C183" xr:uid="{A0C61A97-5C3B-466E-9794-FAF67C489FD5}"/>
  <sortState xmlns:xlrd2="http://schemas.microsoft.com/office/spreadsheetml/2017/richdata2" ref="B178:C183">
    <sortCondition ref="B177:B183"/>
  </sortState>
  <tableColumns count="2">
    <tableColumn id="1" xr3:uid="{08118AA1-1282-4400-AD00-DF3A567EE5DB}" name="Maintained Ground Cover"/>
    <tableColumn id="2" xr3:uid="{B642851D-9DE9-4CFF-9CB8-1DCFCA26EDA5}" name="Code"/>
  </tableColumns>
  <tableStyleInfo name="TableStyleMedium2" showFirstColumn="0" showLastColumn="0" showRowStripes="1" showColumnStripes="0"/>
</table>
</file>

<file path=xl/tables/table1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CE6D6B8-8FF2-44E8-A6B7-0B3904605122}" name="Barrier" displayName="Barrier" ref="A4:AS9" totalsRowShown="0" dataDxfId="573" headerRowCellStyle="Normal" dataCellStyle="Normal">
  <autoFilter ref="A4:AS9" xr:uid="{0CE6D6B8-8FF2-44E8-A6B7-0B3904605122}"/>
  <tableColumns count="45">
    <tableColumn id="1" xr3:uid="{0ACB558B-BA2C-4869-A455-13D1E9714288}" name="Action" dataDxfId="572" dataCellStyle="Normal"/>
    <tableColumn id="45" xr3:uid="{DADE3B66-A0CE-4D46-A92F-625F3DDABC3E}" name="Stage" dataDxfId="571"/>
    <tableColumn id="2" xr3:uid="{35839361-3DD0-4F17-8399-8A6EA906AD4B}" name="Asset ID" dataDxfId="570" dataCellStyle="Normal"/>
    <tableColumn id="3" xr3:uid="{901BB0C9-843C-4E62-A5C6-AD7979B014CE}" name="Road ID" dataDxfId="569" dataCellStyle="Normal">
      <calculatedColumnFormula>IF(Barrier[[#This Row],[Road Name]]="","",VLOOKUP(Barrier[[#This Row],[Road Name]],road_names[],2,0))</calculatedColumnFormula>
    </tableColumn>
    <tableColumn id="4" xr3:uid="{9E8761A6-6340-4870-9A61-8AD01CA631F5}" name="Road Name" dataDxfId="568" dataCellStyle="Normal"/>
    <tableColumn id="5" xr3:uid="{8C281399-D3CE-4AA4-91DD-85F2CC3C0739}" name="Start" dataDxfId="567" dataCellStyle="Normal"/>
    <tableColumn id="6" xr3:uid="{29319FEA-95D5-4736-A69C-0D5ED40FBD78}" name="End" dataDxfId="566" dataCellStyle="Normal"/>
    <tableColumn id="7" xr3:uid="{2EF7E734-DCCD-4895-ACC4-BA5AE1912DF6}" name="Offset" dataDxfId="565" dataCellStyle="Normal"/>
    <tableColumn id="8" xr3:uid="{34E0413C-618F-48AD-81A2-23BB7DC43B78}" name="Side" dataDxfId="564" dataCellStyle="Normal"/>
    <tableColumn id="9" xr3:uid="{35A326D2-2E0C-45A4-880B-D54C5F3B1D90}" name="Lane Location" dataDxfId="563" dataCellStyle="Normal"/>
    <tableColumn id="10" xr3:uid="{58248180-8438-4965-81E2-C8CBE2174431}" name="Asset Status" dataDxfId="562" dataCellStyle="Normal"/>
    <tableColumn id="11" xr3:uid="{A895865A-80FF-4AFC-B06A-E318AC1D21A5}" name="Asset Owner Organisation" dataDxfId="561" dataCellStyle="Normal"/>
    <tableColumn id="12" xr3:uid="{3DFBFC40-9B92-4D4D-84E4-1E92DBF8F17F}" name="Asset Managing Organisation" dataDxfId="560" dataCellStyle="Normal"/>
    <tableColumn id="13" xr3:uid="{505B3650-3D29-4AD9-831B-AC44FBED95CB}" name="RCA Sub-Organisation" dataDxfId="559" dataCellStyle="Normal"/>
    <tableColumn id="14" xr3:uid="{701BBB9E-AEC2-4601-A11C-7F77B0164273}" name="Installation Date" dataDxfId="558" dataCellStyle="Normal"/>
    <tableColumn id="15" xr3:uid="{508FB727-5C6E-486A-8585-4AE25EDCEB9D}" name="Asset Design Life" dataDxfId="557" dataCellStyle="Normal"/>
    <tableColumn id="16" xr3:uid="{8696B429-FD76-46EB-B860-5ECC394042D6}" name="Work Origin" dataDxfId="556" dataCellStyle="Normal"/>
    <tableColumn id="17" xr3:uid="{6AA5699C-C11D-461F-BDFC-8583643B28EE}" name="Original Cost" dataDxfId="555" dataCellStyle="Normal"/>
    <tableColumn id="18" xr3:uid="{C75CC111-2E43-4990-AE08-89AFA747A280}" name="NLTP Funded?" dataDxfId="554" dataCellStyle="Normal"/>
    <tableColumn id="19" xr3:uid="{411B03BA-589D-4943-8974-04FED88EB24D}" name="Removal Date" dataDxfId="553" dataCellStyle="Normal"/>
    <tableColumn id="20" xr3:uid="{7F22FE84-0CF3-419C-94B8-D155BB34A9DE}" name="Removal Reason" dataDxfId="552" dataCellStyle="Normal"/>
    <tableColumn id="21" xr3:uid="{53FCC593-BFF7-4BE0-836B-69F6FA4F3DD0}" name="Replacement Status" dataDxfId="551" dataCellStyle="Normal"/>
    <tableColumn id="22" xr3:uid="{6DDE5ABA-7C85-4360-A6B1-72D965EA1F56}" name="Prior ID" dataDxfId="550" dataCellStyle="Normal"/>
    <tableColumn id="23" xr3:uid="{C61C2EE0-88D8-4EB9-8C85-7319095D0308}" name="Replacement ID" dataDxfId="549" dataCellStyle="Normal"/>
    <tableColumn id="24" xr3:uid="{E3AB5BD5-B2B7-4EA6-B742-FBDEBA938AB4}" name="Replacement Reason" dataDxfId="548" dataCellStyle="Normal"/>
    <tableColumn id="25" xr3:uid="{C7A87810-13FF-426D-B18F-8712FB0C3B3C}" name="Geometry" dataDxfId="547" dataCellStyle="Normal"/>
    <tableColumn id="26" xr3:uid="{DDDD9C80-0AB9-40C8-A69F-F907D9F8E9B6}" name="Barrier Type" dataDxfId="546" dataCellStyle="Normal"/>
    <tableColumn id="27" xr3:uid="{A7C1E219-6019-42FC-A430-A2A19628FFC5}" name="Primary Barrier Rail Material" dataDxfId="545" dataCellStyle="Normal"/>
    <tableColumn id="28" xr3:uid="{C0D849A2-120D-4582-A525-3F3FB90F8B8F}" name="Primary Barrier Post Material" dataDxfId="544" dataCellStyle="Normal"/>
    <tableColumn id="29" xr3:uid="{14F22D89-F11F-4AE4-9FF6-FB3625CC855F}" name="Railing Style" dataDxfId="543" dataCellStyle="Normal"/>
    <tableColumn id="30" xr3:uid="{56C7D0A5-6D7D-47E5-B645-C03074EA0223}" name="Railing Make" dataDxfId="542" dataCellStyle="Normal"/>
    <tableColumn id="31" xr3:uid="{FD5021AC-E361-4CE6-9423-21D695AD9D29}" name="Post Attached To Multiple Barriers?" dataDxfId="541" dataCellStyle="Normal"/>
    <tableColumn id="32" xr3:uid="{AEC057E7-1645-4F96-94E8-379403511C3D}" name="Post Spacing" dataDxfId="540" dataCellStyle="Normal"/>
    <tableColumn id="33" xr3:uid="{159E8594-2BD1-4C23-AE77-46526FF055CB}" name="Placement" dataDxfId="539" dataCellStyle="Normal"/>
    <tableColumn id="34" xr3:uid="{788D4E18-F378-4296-A957-75704CD1CD29}" name="Placement ID" dataDxfId="538" dataCellStyle="Normal"/>
    <tableColumn id="35" xr3:uid="{87C1A51E-ED7F-4E18-8917-7908EEDB34D0}" name="Length" dataDxfId="537" dataCellStyle="Normal">
      <calculatedColumnFormula>IF(AND(ISNUMBER(F5),ISNUMBER(G5)),G5-F5,"")</calculatedColumnFormula>
    </tableColumn>
    <tableColumn id="36" xr3:uid="{54401A41-9A42-407F-8D9F-2BCBFFB1A22F}" name="Adjustment" dataDxfId="536" dataCellStyle="Normal"/>
    <tableColumn id="37" xr3:uid="{BB0E7A34-27AD-4405-9957-D8FB7CA64C17}" name="Reason" dataDxfId="535" dataCellStyle="Normal"/>
    <tableColumn id="38" xr3:uid="{77C0CEAC-968D-4C46-8C7D-12A8AED39D44}" name="Height" dataDxfId="534" dataCellStyle="Normal"/>
    <tableColumn id="39" xr3:uid="{257DAD80-F9F0-4587-B16C-4F6CBC9251ED}" name="Ground Fix Method" dataDxfId="533" dataCellStyle="Normal"/>
    <tableColumn id="40" xr3:uid="{7C465DAD-4014-4DD5-B078-758750E39CE7}" name="Has Motorcycle Attachment?" dataDxfId="532" dataCellStyle="Normal"/>
    <tableColumn id="41" xr3:uid="{897AF0BD-25E0-4A7A-8690-E1E0B29BA5B4}" name="Motorcycle Attachment ID" dataDxfId="531" dataCellStyle="Normal"/>
    <tableColumn id="42" xr3:uid="{1120D109-6F19-4C12-B0F5-95526E14A248}" name="Terminal One ID" dataDxfId="530" dataCellStyle="Normal"/>
    <tableColumn id="43" xr3:uid="{37E0444D-8D3F-4C0C-A710-61EEAC9A4DAE}" name="Terminal Two ID" dataDxfId="529" dataCellStyle="Normal"/>
    <tableColumn id="44" xr3:uid="{E843F936-80B7-433A-93F7-7E7FD0C35BE0}" name="Notes" dataDxfId="528" dataCellStyle="Normal"/>
  </tableColumns>
  <tableStyleInfo name="TableStyleMedium7" showFirstColumn="0" showLastColumn="0" showRowStripes="1" showColumnStripes="0"/>
</table>
</file>

<file path=xl/tables/table1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58C45DFE-6AB1-4549-ADD3-3FB8F36C5A15}" name="Motorcycle_Attachment" displayName="Motorcycle_Attachment" ref="A4:AA9" totalsRowShown="0" dataDxfId="527" headerRowCellStyle="Normal" dataCellStyle="Normal">
  <autoFilter ref="A4:AA9" xr:uid="{58C45DFE-6AB1-4549-ADD3-3FB8F36C5A15}"/>
  <tableColumns count="27">
    <tableColumn id="1" xr3:uid="{EE07655B-5199-4B94-8938-3824F7044787}" name="Action" dataDxfId="526" dataCellStyle="Normal"/>
    <tableColumn id="27" xr3:uid="{1F4EC5A1-7C1F-4A26-ACD5-C8B4819932AE}" name="Stage" dataDxfId="525"/>
    <tableColumn id="2" xr3:uid="{5923139A-E280-48BE-93A3-33F72B61FC86}" name="Asset ID" dataDxfId="524" dataCellStyle="Normal"/>
    <tableColumn id="3" xr3:uid="{94AE6743-68FA-428C-8D67-FDBA86357663}" name="Road ID" dataDxfId="523" dataCellStyle="Normal">
      <calculatedColumnFormula>IF(Motorcycle_Attachment[[#This Row],[Road Name]]="","",VLOOKUP(Motorcycle_Attachment[[#This Row],[Road Name]],road_names[],2,0))</calculatedColumnFormula>
    </tableColumn>
    <tableColumn id="4" xr3:uid="{8E51F06A-3057-4AF9-A7A3-34D5902FDEB4}" name="Road Name" dataDxfId="522" dataCellStyle="Normal"/>
    <tableColumn id="5" xr3:uid="{ABFD4DF5-DBAF-4D5F-868E-02ADE39385E8}" name="Start" dataDxfId="521" dataCellStyle="Normal"/>
    <tableColumn id="6" xr3:uid="{BA3359E0-42CC-49EE-9EF6-0120BBC74AD9}" name="End" dataDxfId="520" dataCellStyle="Normal"/>
    <tableColumn id="7" xr3:uid="{4CE617CC-E371-4B94-8447-A7B208C8B187}" name="Asset Status" dataDxfId="519" dataCellStyle="Normal"/>
    <tableColumn id="8" xr3:uid="{206835E9-15EA-437F-B41E-D0AA50CF5A66}" name="Asset Owner Organisation" dataDxfId="518" dataCellStyle="Normal"/>
    <tableColumn id="9" xr3:uid="{4BC541FC-B0B5-46C5-A8B5-56859E9F4997}" name="Asset Managing Organisation" dataDxfId="517" dataCellStyle="Normal"/>
    <tableColumn id="10" xr3:uid="{C0EBCE9F-9155-417B-867A-96FAEF7DAD1F}" name="RCA Sub-Organisation" dataDxfId="516" dataCellStyle="Normal"/>
    <tableColumn id="11" xr3:uid="{A6F95DD3-52C9-4ECC-90AA-7ED3BB734AEF}" name="Installation Date" dataDxfId="515" dataCellStyle="Normal"/>
    <tableColumn id="12" xr3:uid="{4861E730-4439-45B7-916A-3939F1F39537}" name="Asset Design Life" dataDxfId="514" dataCellStyle="Normal"/>
    <tableColumn id="13" xr3:uid="{3F334D88-4843-4C11-AD1D-FE06B0355C88}" name="Work Origin" dataDxfId="513" dataCellStyle="Normal"/>
    <tableColumn id="14" xr3:uid="{DADA94ED-7E4A-497D-8EB9-D9CE46BBD799}" name="Original Cost" dataDxfId="512" dataCellStyle="Normal"/>
    <tableColumn id="15" xr3:uid="{9583E009-0BEF-4F73-B48D-86F5028118CF}" name="NLTP Funded?" dataDxfId="511" dataCellStyle="Normal"/>
    <tableColumn id="16" xr3:uid="{A017D6F6-A808-4584-95E9-E2B2A4C3C7C0}" name="Removal Date" dataDxfId="510" dataCellStyle="Normal"/>
    <tableColumn id="17" xr3:uid="{7D2F4A3E-62B0-46AA-8FFE-C46AD70F5A0B}" name="Removal Reason" dataDxfId="509" dataCellStyle="Normal"/>
    <tableColumn id="18" xr3:uid="{450D28B5-6AF5-4028-BE8B-0F147E23E225}" name="Replacement Status" dataDxfId="508" dataCellStyle="Normal"/>
    <tableColumn id="19" xr3:uid="{7FF42085-F638-4611-B384-A23EDA600377}" name="Prior ID" dataDxfId="507" dataCellStyle="Normal"/>
    <tableColumn id="20" xr3:uid="{FB1F4F7F-F04D-4471-872F-ED68030F4647}" name="Replacement ID" dataDxfId="506" dataCellStyle="Normal"/>
    <tableColumn id="21" xr3:uid="{0C63E8A2-FC22-4A84-9A05-A40AA939E253}" name="Replacement Reason" dataDxfId="505" dataCellStyle="Normal"/>
    <tableColumn id="22" xr3:uid="{87B6FF60-D0BE-4A17-823F-8FA4272AC3E8}" name="Geometry" dataDxfId="504" dataCellStyle="Normal"/>
    <tableColumn id="23" xr3:uid="{ED207929-6D72-4C92-BA43-390C99170332}" name="Motorcycle Attachment Type" dataDxfId="503" dataCellStyle="Normal"/>
    <tableColumn id="24" xr3:uid="{EC410109-641A-45D2-8B6D-28055A40C37F}" name="Length" dataDxfId="502" dataCellStyle="Normal">
      <calculatedColumnFormula>IF(AND(ISNUMBER(F5),ISNUMBER(G5)),G5-F5,"")</calculatedColumnFormula>
    </tableColumn>
    <tableColumn id="25" xr3:uid="{CBB6E84A-151E-4485-8F71-3F7654DF7683}" name="Adjustment" dataDxfId="501" dataCellStyle="Normal"/>
    <tableColumn id="26" xr3:uid="{B3E2CF47-F605-4A2E-AE40-80004F4EDB9F}" name="Reason" dataDxfId="500" dataCellStyle="Normal"/>
  </tableColumns>
  <tableStyleInfo name="TableStyleMedium7" showFirstColumn="0" showLastColumn="0" showRowStripes="1" showColumnStripes="0"/>
</table>
</file>

<file path=xl/tables/table1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3234C143-D32D-402A-8B18-13641EE8455C}" name="Barrier_Terminal" displayName="Barrier_Terminal" ref="A4:AE9" totalsRowShown="0" dataDxfId="499" headerRowCellStyle="Normal" dataCellStyle="Normal">
  <autoFilter ref="A4:AE9" xr:uid="{3234C143-D32D-402A-8B18-13641EE8455C}"/>
  <tableColumns count="31">
    <tableColumn id="1" xr3:uid="{F60063A4-770F-420F-B1D4-4DDC01181BF0}" name="Action" dataDxfId="498" dataCellStyle="Normal"/>
    <tableColumn id="31" xr3:uid="{156451C5-859D-4EC0-9D57-DB41BD6D7305}" name="Stage" dataDxfId="497"/>
    <tableColumn id="2" xr3:uid="{22D0581F-230C-4D19-B2F7-4A4323B18F9C}" name="Asset ID" dataDxfId="496" dataCellStyle="Normal"/>
    <tableColumn id="3" xr3:uid="{6374DE57-F636-4A1F-9AAB-571A696EFD7F}" name="Road ID" dataDxfId="495" dataCellStyle="Normal">
      <calculatedColumnFormula>IF(Barrier_Terminal[[#This Row],[Road Name]]="","",VLOOKUP(Barrier_Terminal[[#This Row],[Road Name]],road_names[],2,0))</calculatedColumnFormula>
    </tableColumn>
    <tableColumn id="4" xr3:uid="{907507D7-7621-4CDF-9FC2-C63AB0F9D571}" name="Road Name" dataDxfId="494" dataCellStyle="Normal"/>
    <tableColumn id="5" xr3:uid="{92A22058-D05E-4171-BA21-C1A0DAB396E9}" name="Location" dataDxfId="493" dataCellStyle="Normal"/>
    <tableColumn id="6" xr3:uid="{7F597EEA-70E4-4F09-A331-3DB19E17B0C2}" name="Offset" dataDxfId="492" dataCellStyle="Normal"/>
    <tableColumn id="7" xr3:uid="{38D2CE93-B83E-458C-86E7-2A9FB27EB997}" name="Side" dataDxfId="491" dataCellStyle="Normal"/>
    <tableColumn id="8" xr3:uid="{95E6F1E2-F000-4173-843D-CB4F25B74227}" name="Asset Status" dataDxfId="490" dataCellStyle="Normal"/>
    <tableColumn id="9" xr3:uid="{27D2739C-D04B-4C44-A95D-CE4305D0276B}" name="Asset Owner Organisation" dataDxfId="489" dataCellStyle="Normal"/>
    <tableColumn id="10" xr3:uid="{4025BAA6-7333-4074-9E2F-5DB227D81040}" name="Asset Managing Organisation" dataDxfId="488" dataCellStyle="Normal"/>
    <tableColumn id="11" xr3:uid="{EF1DF00A-C4F3-4881-89EB-1E7512C4D1BF}" name="RCA Sub-Organisation" dataDxfId="487" dataCellStyle="Normal"/>
    <tableColumn id="12" xr3:uid="{7CCC7B5B-8D68-4E77-B4DC-79BF760C388B}" name="Installation Date" dataDxfId="486" dataCellStyle="Normal"/>
    <tableColumn id="13" xr3:uid="{63656529-2098-45FE-9482-1C8488CCEC24}" name="Asset Design Life" dataDxfId="485" dataCellStyle="Normal"/>
    <tableColumn id="14" xr3:uid="{D6831036-23C3-4B61-8119-8D41433FA280}" name="Work Origin" dataDxfId="484" dataCellStyle="Normal"/>
    <tableColumn id="15" xr3:uid="{D1CFC72A-3E50-405C-B4E6-5BA2F7B85185}" name="Original Cost" dataDxfId="483" dataCellStyle="Normal"/>
    <tableColumn id="16" xr3:uid="{F1C27538-2E72-4DC4-B218-C38C384EE80A}" name="NLTP Funded?" dataDxfId="482" dataCellStyle="Normal"/>
    <tableColumn id="17" xr3:uid="{1B95A309-AA18-4D96-9ED0-8D144DC495A5}" name="Removal Date" dataDxfId="481" dataCellStyle="Normal"/>
    <tableColumn id="18" xr3:uid="{905E356E-5A5F-4098-A6B4-0F1E4B99C10E}" name="Removal Reason" dataDxfId="480" dataCellStyle="Normal"/>
    <tableColumn id="19" xr3:uid="{005F827C-0CAA-4341-AD49-C863D0B996F1}" name="Replacement Status" dataDxfId="479" dataCellStyle="Normal"/>
    <tableColumn id="20" xr3:uid="{EC8CBAB1-A33A-4351-BED2-3E15CD4C97F0}" name="Prior ID" dataDxfId="478" dataCellStyle="Normal"/>
    <tableColumn id="21" xr3:uid="{1BB8CA92-3BFE-44D9-AFBB-CDE1981AED51}" name="Replacement ID" dataDxfId="477" dataCellStyle="Normal"/>
    <tableColumn id="22" xr3:uid="{44AE1DC8-232A-4D4B-BC49-CB7D94D92DCF}" name="Replacement Reason" dataDxfId="476" dataCellStyle="Normal"/>
    <tableColumn id="23" xr3:uid="{B2DF38FB-B9AD-4A89-931B-E9A201F80DAB}" name="Geometry" dataDxfId="475" dataCellStyle="Normal"/>
    <tableColumn id="24" xr3:uid="{1C9A0A58-4E35-4E63-BD96-8F8877E56C10}" name="True Terminal?" dataDxfId="474" dataCellStyle="Normal"/>
    <tableColumn id="25" xr3:uid="{AD2A6775-1BFF-46C7-930C-751C9DEC0321}" name="Faces Oncoming Traffic?" dataDxfId="473" dataCellStyle="Normal"/>
    <tableColumn id="26" xr3:uid="{7D9AE419-DBFE-477C-A14D-5039E22BFA25}" name="Barrier Terminal Type" dataDxfId="472" dataCellStyle="Normal"/>
    <tableColumn id="27" xr3:uid="{B102A9CE-4CBA-44C0-9482-68758115CB80}" name="Reflectorised Disks?" dataDxfId="471" dataCellStyle="Normal"/>
    <tableColumn id="28" xr3:uid="{B31C3357-0730-4113-8BC6-763FE7BD8203}" name="Attached To Non-Barrier Asset?" dataDxfId="470" dataCellStyle="Normal"/>
    <tableColumn id="29" xr3:uid="{BDE3633E-EE31-4795-AEBA-CDFBBDC43272}" name="Other Connected Asset ID" dataDxfId="469" dataCellStyle="Normal"/>
    <tableColumn id="30" xr3:uid="{00226EFA-1BE5-4766-A6E9-06C87F52D0E9}" name="Notes" dataDxfId="468" dataCellStyle="Normal"/>
  </tableColumns>
  <tableStyleInfo name="TableStyleMedium7" showFirstColumn="0" showLastColumn="0" showRowStripes="1" showColumnStripes="0"/>
</table>
</file>

<file path=xl/tables/table1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CE047DAF-3D9B-4DFF-878C-58FF2C54F1FA}" name="Crash_Cushion" displayName="Crash_Cushion" ref="A4:AE9" totalsRowShown="0" dataDxfId="467" headerRowCellStyle="Normal" dataCellStyle="Normal">
  <autoFilter ref="A4:AE9" xr:uid="{CE047DAF-3D9B-4DFF-878C-58FF2C54F1FA}"/>
  <tableColumns count="31">
    <tableColumn id="1" xr3:uid="{005DE8DE-25CF-4DCC-9ED0-BD4388AF36CC}" name="Action" dataDxfId="466" dataCellStyle="Normal"/>
    <tableColumn id="31" xr3:uid="{96C683CD-9B7B-4AAD-A10B-1CC96DBD5CF7}" name="Stage" dataDxfId="465"/>
    <tableColumn id="2" xr3:uid="{7B8A536D-933E-4877-AC6C-7630034196A8}" name="Asset ID" dataDxfId="464" dataCellStyle="Normal"/>
    <tableColumn id="3" xr3:uid="{12B12311-4151-4124-BB6C-7E2E446E95CD}" name="Road ID" dataDxfId="463" dataCellStyle="Normal">
      <calculatedColumnFormula>IF(Crash_Cushion[[#This Row],[Road Name]]="","",VLOOKUP(Crash_Cushion[[#This Row],[Road Name]],road_names[],2,0))</calculatedColumnFormula>
    </tableColumn>
    <tableColumn id="4" xr3:uid="{6E5EC869-FB1E-47CB-AA85-DB0FC1786169}" name="Road Name" dataDxfId="462" dataCellStyle="Normal"/>
    <tableColumn id="5" xr3:uid="{247318B7-2325-448A-AA2B-DF14DCBAE6A2}" name="Start" dataDxfId="461" dataCellStyle="Normal"/>
    <tableColumn id="6" xr3:uid="{CCCE6178-F544-46B2-AE8A-7BB777B9D583}" name="End" dataDxfId="460" dataCellStyle="Normal"/>
    <tableColumn id="7" xr3:uid="{53FC2A55-A7F9-4F0C-AB80-89A4FE2929DD}" name="Offset" dataDxfId="459" dataCellStyle="Normal"/>
    <tableColumn id="8" xr3:uid="{3F87607D-EBF3-4E01-A1EC-3BA2E0543833}" name="Side" dataDxfId="458" dataCellStyle="Normal"/>
    <tableColumn id="9" xr3:uid="{C4940D2B-BB0F-4737-8C29-32854D5B6E12}" name="Asset Status" dataDxfId="457" dataCellStyle="Normal"/>
    <tableColumn id="10" xr3:uid="{BF0DAE56-3A31-462B-9D98-96F01DA17C3F}" name="Asset Owner Organisation" dataDxfId="456" dataCellStyle="Normal"/>
    <tableColumn id="11" xr3:uid="{14CBD2B5-A5B5-48D3-B444-6A8F18B5D438}" name="Asset Managing Organisation" dataDxfId="455" dataCellStyle="Normal"/>
    <tableColumn id="12" xr3:uid="{6CE06268-5403-4801-8DC5-80EC0BCFC396}" name="RCA Sub-Organisation" dataDxfId="454" dataCellStyle="Normal"/>
    <tableColumn id="13" xr3:uid="{E07D2106-C2A1-48E6-9A50-66832D3FCE5A}" name="Installation Date" dataDxfId="453" dataCellStyle="Normal"/>
    <tableColumn id="14" xr3:uid="{071E3556-8836-4266-B9CA-9894A2C88845}" name="Asset Design Life" dataDxfId="452" dataCellStyle="Normal"/>
    <tableColumn id="15" xr3:uid="{A46435A7-01BE-4B79-9063-D80242114C98}" name="Work Origin" dataDxfId="451" dataCellStyle="Normal"/>
    <tableColumn id="16" xr3:uid="{2A107602-26D3-49B9-8D81-5F24CBAC83C1}" name="Original Cost" dataDxfId="450" dataCellStyle="Normal"/>
    <tableColumn id="17" xr3:uid="{5ACC1A52-DC40-40C4-9A04-94D8359624D7}" name="NLTP Funded?" dataDxfId="449" dataCellStyle="Normal"/>
    <tableColumn id="18" xr3:uid="{C4AA4571-B0EE-47BE-96F1-33FB576DFD62}" name="Removal Date" dataDxfId="448" dataCellStyle="Normal"/>
    <tableColumn id="19" xr3:uid="{13625AE4-EE92-4BD4-ADC0-8394A748D96E}" name="Removal Reason" dataDxfId="447" dataCellStyle="Normal"/>
    <tableColumn id="20" xr3:uid="{C0CF3442-E8A4-4289-B8C6-7D446E505BCA}" name="Replacement Status" dataDxfId="446" dataCellStyle="Normal"/>
    <tableColumn id="21" xr3:uid="{5682AA3E-E760-41E4-9935-09C172B812A8}" name="Prior ID" dataDxfId="445" dataCellStyle="Normal"/>
    <tableColumn id="22" xr3:uid="{59F838AE-226C-4C26-B249-4D07E3BB2063}" name="Replacement ID" dataDxfId="444" dataCellStyle="Normal"/>
    <tableColumn id="23" xr3:uid="{EE298775-6AD0-4F81-90B5-1B35DC542813}" name="Replacement Reason" dataDxfId="443" dataCellStyle="Normal"/>
    <tableColumn id="24" xr3:uid="{B7DFA3BB-7D73-4AC4-9B79-3F75B768A122}" name="Geometry" dataDxfId="442" dataCellStyle="Normal"/>
    <tableColumn id="25" xr3:uid="{9B60632B-3B22-477B-B35E-90817BE574E6}" name="Crash Cushion Type" dataDxfId="441" dataCellStyle="Normal"/>
    <tableColumn id="26" xr3:uid="{91631A66-C542-46ED-950A-2DA0E13C27B9}" name="Placement" dataDxfId="440" dataCellStyle="Normal"/>
    <tableColumn id="30" xr3:uid="{4CB5781C-3AF2-4C67-8FDD-67981094621F}" name="Placement UUID" dataDxfId="439"/>
    <tableColumn id="27" xr3:uid="{7819264F-D0A5-4A45-B43F-BE37E353C0EE}" name="Width" dataDxfId="438" dataCellStyle="Normal"/>
    <tableColumn id="28" xr3:uid="{BA52E6F8-E52C-44C0-8B7E-D5BCECA68FF4}" name="Length" dataDxfId="437" dataCellStyle="Normal"/>
    <tableColumn id="29" xr3:uid="{766C6712-3809-42FE-9473-21B9CC240479}" name="Lane Location" dataDxfId="436" dataCellStyle="Normal"/>
  </tableColumns>
  <tableStyleInfo name="TableStyleMedium7" showFirstColumn="0" showLastColumn="0" showRowStripes="1" showColumnStripes="0"/>
</table>
</file>

<file path=xl/tables/table1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3" xr:uid="{E9ECAFBF-C851-45EA-8616-4633E305D93B}" name="Pathway" displayName="Pathway" ref="A4:AY8" totalsRowShown="0" dataDxfId="435" headerRowCellStyle="Normal" dataCellStyle="Normal">
  <autoFilter ref="A4:AY8" xr:uid="{832022A1-D39B-426A-BE74-A64EB2189B72}"/>
  <tableColumns count="51">
    <tableColumn id="1" xr3:uid="{51D0A1B1-3760-425F-A610-662B9CD50F24}" name="Action" dataDxfId="434" dataCellStyle="Normal"/>
    <tableColumn id="29" xr3:uid="{BF2C2EF1-5FCB-470B-9959-CBEEADC7BAA4}" name="Stage" dataDxfId="433"/>
    <tableColumn id="2" xr3:uid="{E05AE9E2-F2D2-43A1-BD4E-41B6FF70E678}" name="Asset ID" dataDxfId="432" dataCellStyle="Normal"/>
    <tableColumn id="3" xr3:uid="{6EEABEE2-11BE-4750-85B7-3C9DD1A816DF}" name="Road ID" dataDxfId="431" dataCellStyle="Normal">
      <calculatedColumnFormula>IF(Pathway[[#This Row],[Road Name]]="","",VLOOKUP(Pathway[[#This Row],[Road Name]],road_names[],2,0))</calculatedColumnFormula>
    </tableColumn>
    <tableColumn id="4" xr3:uid="{F2D6D54D-F0AF-46EF-90FF-3CB2DB730953}" name="Road Name" dataDxfId="430" dataCellStyle="Normal"/>
    <tableColumn id="5" xr3:uid="{E820E277-0CAE-4A83-A1D4-C6BC096A0266}" name="Start" dataDxfId="429" dataCellStyle="Normal"/>
    <tableColumn id="6" xr3:uid="{A20E06CA-ED03-486E-B23F-194982BA55C3}" name="End" dataDxfId="428" dataCellStyle="Normal"/>
    <tableColumn id="7" xr3:uid="{CCDA5B3C-4CCF-4B59-B6FF-5E966BEB3994}" name="Offset" dataDxfId="427" dataCellStyle="Normal"/>
    <tableColumn id="8" xr3:uid="{E13482FE-6EBF-4C3A-8F40-2421DF0548E9}" name="Side" dataDxfId="426" dataCellStyle="Normal"/>
    <tableColumn id="32" xr3:uid="{82A073C0-E4B1-4E0A-9835-A378D73A0EAB}" name="Length" dataDxfId="425" dataCellStyle="Normal">
      <calculatedColumnFormula>IF(OR(Pathway[[#This Row],[Start]]="", Pathway[[#This Row],[End]]=""), "", Pathway[[#This Row],[End]]-Pathway[[#This Row],[Start]])</calculatedColumnFormula>
    </tableColumn>
    <tableColumn id="33" xr3:uid="{5678F7C9-0F3F-4AEF-8BE2-CEB131FE6088}" name="Adjustment" dataDxfId="424" dataCellStyle="Normal"/>
    <tableColumn id="34" xr3:uid="{1BE53830-7F75-40B1-8ACC-0E090E2A024E}" name="Reason" dataDxfId="423" dataCellStyle="Normal"/>
    <tableColumn id="25" xr3:uid="{278DB6C5-C530-42D8-B66A-3FF5FD7576F4}" name="Width" dataDxfId="422"/>
    <tableColumn id="9" xr3:uid="{5E06DA1D-6252-42E3-80FC-06D1A4AD37F5}" name="Asset Status" dataDxfId="421" dataCellStyle="Normal"/>
    <tableColumn id="10" xr3:uid="{E71F4F9B-5725-44E9-A2C8-3D26965A34CE}" name="Asset Owner Organisation" dataDxfId="420" dataCellStyle="Normal"/>
    <tableColumn id="11" xr3:uid="{6C16160D-3971-4219-95E7-285158078029}" name="Asset Managing Organisation" dataDxfId="419" dataCellStyle="Normal"/>
    <tableColumn id="12" xr3:uid="{ADEA8E15-9E27-46C2-AC0F-4218D4BB9C92}" name="RCA Sub-Organisation" dataDxfId="418" dataCellStyle="Normal"/>
    <tableColumn id="13" xr3:uid="{D9881CEB-E281-44E7-B6B4-97E4EB8D35A9}" name="Installation Date" dataDxfId="417" dataCellStyle="Normal"/>
    <tableColumn id="14" xr3:uid="{40FC1EBC-4A4D-40A3-961D-0B4218D30EF4}" name="Asset Design Life" dataDxfId="416" dataCellStyle="Normal"/>
    <tableColumn id="15" xr3:uid="{943477FD-2505-441C-98E8-97E3B6F84640}" name="Work Origin" dataDxfId="415" dataCellStyle="Normal"/>
    <tableColumn id="16" xr3:uid="{E1C10D1B-D2D5-44D0-92C3-21CFEEE1E665}" name="Original Cost" dataDxfId="414" dataCellStyle="Normal"/>
    <tableColumn id="17" xr3:uid="{3531C4A6-1DCE-494F-A910-24D6ADA88510}" name="NLTP Funded?" dataDxfId="413" dataCellStyle="Normal"/>
    <tableColumn id="18" xr3:uid="{543F2CE4-195E-4EBD-A5F3-88E3E3ACA2D4}" name="Removal Date" dataDxfId="412" dataCellStyle="Normal"/>
    <tableColumn id="19" xr3:uid="{43B3C5D3-FC84-40E8-982B-79EFEC524DEC}" name="Removal Reason" dataDxfId="411" dataCellStyle="Normal"/>
    <tableColumn id="20" xr3:uid="{ADE44CDF-306C-48F6-BC94-D107D1B8B426}" name="Replacement Status" dataDxfId="410" dataCellStyle="Normal"/>
    <tableColumn id="21" xr3:uid="{1A9481E6-D402-4C2F-A787-5827F1D758E5}" name="Prior ID" dataDxfId="409" dataCellStyle="Normal"/>
    <tableColumn id="22" xr3:uid="{4DE0B270-A2C3-4CD5-997A-B85004BE5915}" name="Replacement ID" dataDxfId="408" dataCellStyle="Normal"/>
    <tableColumn id="23" xr3:uid="{3D378886-DF78-4D56-B06C-F55942B37D34}" name="Replacement Reason" dataDxfId="407" dataCellStyle="Normal"/>
    <tableColumn id="24" xr3:uid="{C1E8FFD4-CF02-483A-9F48-0642D4466D18}" name="Geometry" dataDxfId="406" dataCellStyle="Normal"/>
    <tableColumn id="26" xr3:uid="{611ACAD2-3A6D-44FA-B334-0E0BA19D32F7}" name="Pathway Position" dataDxfId="405" dataCellStyle="Normal"/>
    <tableColumn id="27" xr3:uid="{5D910AB0-6C45-4466-BB94-6DD94FC8932C}" name="Purpose" dataDxfId="404" dataCellStyle="Normal"/>
    <tableColumn id="30" xr3:uid="{ACD84A5A-7F2E-4786-A49B-E899A7AEF27C}" name="Pathway Surface Material" dataDxfId="403" dataCellStyle="Normal"/>
    <tableColumn id="31" xr3:uid="{32773FEC-6BE3-443B-94C5-1C38A4CFFDEC}" name="Surface Depth" dataDxfId="402" dataCellStyle="Normal"/>
    <tableColumn id="35" xr3:uid="{6A0799BF-366F-44FC-A716-E3BE59410AB5}" name="Surface Date" dataDxfId="401" dataCellStyle="Normal"/>
    <tableColumn id="36" xr3:uid="{661FD1A7-EA3F-436A-940F-D61EB6C2828A}" name="Pathway Basecourse Material" dataDxfId="400" dataCellStyle="Normal"/>
    <tableColumn id="37" xr3:uid="{A819237C-DD54-4045-8286-67ED5EAF3123}" name="Basecourse Depth" dataDxfId="399" dataCellStyle="Normal"/>
    <tableColumn id="38" xr3:uid="{9133A404-0135-4945-BA12-49B40B2D46CB}" name="Basecourse Date" dataDxfId="398" dataCellStyle="Normal"/>
    <tableColumn id="39" xr3:uid="{34E912D2-A27E-4B8B-A202-588E354080D2}" name="Area" dataDxfId="397" dataCellStyle="Normal">
      <calculatedColumnFormula>IF(OR(Pathway[[#This Row],[Length]]="", Pathway[[#This Row],[Width]]=""), "", Pathway[[#This Row],[Length]]*Pathway[[#This Row],[Width]])</calculatedColumnFormula>
    </tableColumn>
    <tableColumn id="51" xr3:uid="{DCC2CB85-A06D-46DE-B9F2-67EB3A760091}" name="Extra Area" dataDxfId="396"/>
    <tableColumn id="52" xr3:uid="{7E8E9796-4DEA-4E7B-BF3C-17914352425F}" name="Total Area" dataDxfId="395">
      <calculatedColumnFormula>IF(Pathway[[#This Row],[Area]]="", "",Pathway[[#This Row],[Area]]+Pathway[[#This Row],[Extra Area]])</calculatedColumnFormula>
    </tableColumn>
    <tableColumn id="40" xr3:uid="{A34CEA82-9179-43B4-B85C-AA94B108C1F9}" name="Chip Grade" dataDxfId="394" dataCellStyle="Normal"/>
    <tableColumn id="41" xr3:uid="{2879F0AC-0C18-45FD-BA59-62150EE0F273}" name="Second Chip?" dataDxfId="393" dataCellStyle="Normal"/>
    <tableColumn id="42" xr3:uid="{AE3EE2FE-7BC2-41A9-8157-4802B461153F}" name="Second Chip Grade" dataDxfId="392" dataCellStyle="Normal"/>
    <tableColumn id="43" xr3:uid="{305ACA19-B0A1-42C7-BD48-D7E8C57F3C28}" name="Mix Designation Number" dataDxfId="391" dataCellStyle="Normal"/>
    <tableColumn id="44" xr3:uid="{414E6936-304E-4CF5-BE12-0EE4E96FAA88}" name="Surface Binder" dataDxfId="390" dataCellStyle="Normal"/>
    <tableColumn id="45" xr3:uid="{40943C34-8823-4334-AFF7-17871270C609}" name="Maximum Step Height" dataDxfId="389" dataCellStyle="Normal"/>
    <tableColumn id="46" xr3:uid="{C0115098-0779-4582-93B5-834D6136C1BD}" name="Step Length" dataDxfId="388" dataCellStyle="Normal"/>
    <tableColumn id="47" xr3:uid="{733D4DDB-499D-457E-8503-6A90BE1DFB4C}" name="Pathway On Bridge?" dataDxfId="387" dataCellStyle="Normal"/>
    <tableColumn id="48" xr3:uid="{48CE92BE-EE56-4453-A2B7-F96A6678AFE3}" name="Bridge UUID" dataDxfId="386" dataCellStyle="Normal"/>
    <tableColumn id="49" xr3:uid="{D4CC84BE-A039-4109-94BE-2A24AE171233}" name="Has Warning Tactile Pavers?" dataDxfId="385" dataCellStyle="Normal"/>
    <tableColumn id="50" xr3:uid="{0E0AC0C8-28EA-4758-95D3-584ECABAEFAE}" name="Has Directional Tactile Pavers?" dataDxfId="384" dataCellStyle="Normal"/>
  </tableColumns>
  <tableStyleInfo name="TableStyleMedium7" showFirstColumn="0" showLastColumn="0" showRowStripes="1" showColumnStripes="0"/>
</table>
</file>

<file path=xl/tables/table1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8" xr:uid="{7B0BD033-CCDD-4F6D-B922-6946B6046015}" name="Pathway159" displayName="Pathway159" ref="A4:AI9" totalsRowShown="0" dataDxfId="383" headerRowCellStyle="Normal" dataCellStyle="Normal">
  <autoFilter ref="A4:AI9" xr:uid="{832022A1-D39B-426A-BE74-A64EB2189B72}"/>
  <tableColumns count="35">
    <tableColumn id="1" xr3:uid="{64A59953-2146-45F5-84B7-028D382E247D}" name="Action" dataDxfId="382" dataCellStyle="Normal"/>
    <tableColumn id="26" xr3:uid="{9E1D1501-22C9-445A-8992-1AD0AC6349E2}" name="Stage" dataDxfId="381"/>
    <tableColumn id="2" xr3:uid="{356AB0EA-5312-4849-855C-5836CD1956D7}" name="Asset ID" dataDxfId="380" dataCellStyle="Normal"/>
    <tableColumn id="3" xr3:uid="{08F5FCD4-5784-4DA4-8368-0E61AA54FD4E}" name="Road ID" dataDxfId="379" dataCellStyle="Normal">
      <calculatedColumnFormula>IF(Pathway159[[#This Row],[Road Name]]="","",VLOOKUP(Pathway159[[#This Row],[Road Name]],road_names[],2,0))</calculatedColumnFormula>
    </tableColumn>
    <tableColumn id="4" xr3:uid="{714D0E1E-FEA9-43C5-B9BE-AB31DA532435}" name="Road Name" dataDxfId="378" dataCellStyle="Normal"/>
    <tableColumn id="5" xr3:uid="{AC887A21-B20D-4D96-8069-5EBBA8679503}" name="Start" dataDxfId="377" dataCellStyle="Normal"/>
    <tableColumn id="6" xr3:uid="{696CC7A6-A71C-4CC5-8433-B5B2081D681C}" name="End" dataDxfId="376" dataCellStyle="Normal"/>
    <tableColumn id="7" xr3:uid="{AF0C764A-BECA-4A80-B918-F6565E5D8E81}" name="Offset" dataDxfId="375" dataCellStyle="Normal"/>
    <tableColumn id="8" xr3:uid="{FD1DAEEC-FF63-45F3-88AF-61DC948C92FC}" name="Side" dataDxfId="374" dataCellStyle="Normal"/>
    <tableColumn id="25" xr3:uid="{A011090E-D4A8-4DD0-A5AD-B3BC4ED49777}" name="Width" dataDxfId="373"/>
    <tableColumn id="62" xr3:uid="{2DB256A4-E9D6-4728-951A-AE945F2F86DE}" name="Length" dataDxfId="372">
      <calculatedColumnFormula>IF(OR(Pathway159[[#This Row],[Start]]="", Pathway159[[#This Row],[End]]=""), "", Pathway159[[#This Row],[End]]-Pathway159[[#This Row],[Start]])</calculatedColumnFormula>
    </tableColumn>
    <tableColumn id="61" xr3:uid="{22F241CE-4AF6-4B94-882C-A1FCE1F852EA}" name="Adjustment" dataDxfId="371"/>
    <tableColumn id="59" xr3:uid="{56CE2AF2-4BFE-4000-B4F0-AF6E5BBAC947}" name="Reason" dataDxfId="370"/>
    <tableColumn id="9" xr3:uid="{571903ED-B271-46B5-BD96-139665718D01}" name="Asset Status" dataDxfId="369" dataCellStyle="Normal"/>
    <tableColumn id="10" xr3:uid="{06944581-4C23-4CCC-982C-0F90F87955E9}" name="Asset Owner Organisation" dataDxfId="368" dataCellStyle="Normal"/>
    <tableColumn id="11" xr3:uid="{E09F18CE-9006-4BD2-A8F1-6F04FD2ED694}" name="Asset Managing Organisation" dataDxfId="367" dataCellStyle="Normal"/>
    <tableColumn id="12" xr3:uid="{5011D8F9-F716-4F00-B5D7-8A404104A17F}" name="RCA Sub-Organisation" dataDxfId="366" dataCellStyle="Normal"/>
    <tableColumn id="13" xr3:uid="{994B2AF8-351A-417E-BD8E-64C3A39D357A}" name="Installation Date" dataDxfId="365" dataCellStyle="Normal"/>
    <tableColumn id="14" xr3:uid="{BE423367-CC62-4D4E-9185-4D9ADA8A4E10}" name="Asset Design Life" dataDxfId="364" dataCellStyle="Normal"/>
    <tableColumn id="15" xr3:uid="{93EC3539-1C95-4B35-9618-4036B8AEC771}" name="Work Origin" dataDxfId="363" dataCellStyle="Normal"/>
    <tableColumn id="16" xr3:uid="{FECD2E03-1CC7-490B-A1A7-6D0605759B06}" name="Original Cost" dataDxfId="362" dataCellStyle="Normal"/>
    <tableColumn id="17" xr3:uid="{4F374AEF-873A-49F4-BD14-ADCDC1AC1EB5}" name="NLTP Funded?" dataDxfId="361" dataCellStyle="Normal"/>
    <tableColumn id="18" xr3:uid="{98BBBEE8-489A-4495-A5FF-45890F3F6AF2}" name="Removal Date" dataDxfId="360" dataCellStyle="Normal"/>
    <tableColumn id="19" xr3:uid="{E12B78C0-946F-46DA-943F-70DA11B573F6}" name="Removal Reason" dataDxfId="359" dataCellStyle="Normal"/>
    <tableColumn id="20" xr3:uid="{A51F000A-A472-4D0D-B6CA-6CB74058EE63}" name="Replacement Status" dataDxfId="358" dataCellStyle="Normal"/>
    <tableColumn id="21" xr3:uid="{00437C3A-3BDC-4433-A1A3-51B21A663D95}" name="Prior ID" dataDxfId="357" dataCellStyle="Normal"/>
    <tableColumn id="22" xr3:uid="{5E40FCDE-D300-4B2D-8C94-5ACE6054E1D0}" name="Replacement ID" dataDxfId="356" dataCellStyle="Normal"/>
    <tableColumn id="23" xr3:uid="{359D7C25-2A19-4976-A1DF-4FFCAC5A6C16}" name="Replacement Reason" dataDxfId="355" dataCellStyle="Normal"/>
    <tableColumn id="24" xr3:uid="{1032FAC4-789B-49D6-A6A1-7922CDCBE044}" name="Geometry" dataDxfId="354" dataCellStyle="Normal"/>
    <tableColumn id="53" xr3:uid="{85C2C9B1-963D-4D9D-9B26-D372DA5E8F1E}" name="Kerb Crossing Type" dataDxfId="353" dataCellStyle="Normal"/>
    <tableColumn id="54" xr3:uid="{47516B5D-08D1-49A3-BFA6-B0FAAABB855B}" name="Kerb Crossing Material" dataDxfId="352" dataCellStyle="Normal"/>
    <tableColumn id="55" xr3:uid="{556DD7DF-CFFA-41EF-882E-7B5774F179F5}" name="Has Warning Tactile Pavers?" dataDxfId="351" dataCellStyle="Normal"/>
    <tableColumn id="56" xr3:uid="{696E6AAB-6AB4-42C0-80AB-E183721F3F64}" name="Has Directional Tactile Pavers?3" dataDxfId="350" dataCellStyle="Normal"/>
    <tableColumn id="57" xr3:uid="{6BC9F7E7-0FD7-4687-9EE3-D690E7BBF3BD}" name="RTS-14 Compliant?" dataDxfId="349" dataCellStyle="Normal"/>
    <tableColumn id="58" xr3:uid="{81B2A53F-0A73-4451-8413-5EC14B7FA023}" name="Area" dataDxfId="348" dataCellStyle="Normal">
      <calculatedColumnFormula>IF(OR(Pathway159[[#This Row],[Width]]="", Pathway159[[#This Row],[Length]]=""),"",Pathway159[[#This Row],[Width]]*Pathway159[[#This Row],[Length]])</calculatedColumnFormula>
    </tableColumn>
  </tableColumns>
  <tableStyleInfo name="TableStyleMedium7" showFirstColumn="0" showLastColumn="0" showRowStripes="1" showColumnStripes="0"/>
</table>
</file>

<file path=xl/tables/table1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9CED8F11-0720-4674-9AC8-361AC4536E9E}" name="Retaining_Wall" displayName="Retaining_Wall" ref="A4:AP9" totalsRowShown="0" dataDxfId="347" tableBorderDxfId="346" headerRowCellStyle="Normal" dataCellStyle="Normal">
  <autoFilter ref="A4:AP9" xr:uid="{9CED8F11-0720-4674-9AC8-361AC4536E9E}"/>
  <tableColumns count="42">
    <tableColumn id="1" xr3:uid="{72299085-1815-48A1-8D4D-F1DE59FEF81A}" name="Action" dataDxfId="345" dataCellStyle="Normal"/>
    <tableColumn id="42" xr3:uid="{A8E1B971-55AD-4E7D-AB91-1A2EB0D85C2A}" name="Stage" dataDxfId="344"/>
    <tableColumn id="2" xr3:uid="{845BCD16-0825-454F-80B3-E328AA2952CB}" name="Asset ID" dataDxfId="343" dataCellStyle="Normal"/>
    <tableColumn id="3" xr3:uid="{5B05D336-51EF-4726-A1D7-1C6D78BE52C9}" name="Road ID" dataDxfId="342" dataCellStyle="Normal">
      <calculatedColumnFormula>IF(Retaining_Wall[[#This Row],[Road Name]]="","",VLOOKUP(Retaining_Wall[[#This Row],[Road Name]],road_names[],2,0))</calculatedColumnFormula>
    </tableColumn>
    <tableColumn id="4" xr3:uid="{BEB11C42-9649-4915-9A58-1AF387C49859}" name="Road Name" dataDxfId="341" dataCellStyle="Normal"/>
    <tableColumn id="5" xr3:uid="{6C2B5B4B-63A2-4A71-90A6-8922F3CE275A}" name="Start" dataDxfId="340" dataCellStyle="Normal"/>
    <tableColumn id="6" xr3:uid="{28C593CE-1E36-42AB-A3DC-E4FC4AF2EB7A}" name="End" dataDxfId="339" dataCellStyle="Normal"/>
    <tableColumn id="7" xr3:uid="{98A0F8C0-3F82-4F1E-A6EE-5596153CCF42}" name="Offset" dataDxfId="338" dataCellStyle="Normal"/>
    <tableColumn id="8" xr3:uid="{CE59E6B2-F353-45B9-B331-8CEC04E968DD}" name="Side" dataDxfId="337" dataCellStyle="Normal"/>
    <tableColumn id="9" xr3:uid="{97690B46-3263-4354-A201-B96290AD8211}" name="Asset Status" dataDxfId="336" dataCellStyle="Normal"/>
    <tableColumn id="10" xr3:uid="{15F8F168-E4EA-4869-B19F-1AD8A3064934}" name="Asset Owner Organisation" dataDxfId="335" dataCellStyle="Normal"/>
    <tableColumn id="11" xr3:uid="{EE47074C-25D7-4050-9BE0-E685D3908BD7}" name="Asset Managing Organisation" dataDxfId="334" dataCellStyle="Normal"/>
    <tableColumn id="12" xr3:uid="{C5E60240-3224-47FF-82CC-9E59AB92FF83}" name="RCA Sub-Organisation" dataDxfId="333" dataCellStyle="Normal"/>
    <tableColumn id="13" xr3:uid="{523DCA33-82EA-44A9-B1AC-FCF4EC8BBC73}" name="Installation Date" dataDxfId="332" dataCellStyle="Normal"/>
    <tableColumn id="14" xr3:uid="{3539F52E-4C48-4310-8177-DF7AA7D946FD}" name="Asset Design Life" dataDxfId="331" dataCellStyle="Normal"/>
    <tableColumn id="15" xr3:uid="{C2B6BD4C-1C23-4943-9888-AA54896F3C4C}" name="Work Origin" dataDxfId="330" dataCellStyle="Normal"/>
    <tableColumn id="16" xr3:uid="{59359DA6-CAFF-4BE4-AD50-966491480C37}" name="Original Cost" dataDxfId="329" dataCellStyle="Normal"/>
    <tableColumn id="17" xr3:uid="{8B642283-A965-4D41-B4BF-4F9119CDA90E}" name="NLTP Funded?" dataDxfId="328" dataCellStyle="Normal"/>
    <tableColumn id="18" xr3:uid="{B1D339F2-81C3-4BBD-8E8A-EE420FEACE70}" name="Removal Date" dataDxfId="327" dataCellStyle="Normal"/>
    <tableColumn id="19" xr3:uid="{38E533AD-CC21-43C3-99C8-2F71D30A089A}" name="Removal Reason" dataDxfId="326" dataCellStyle="Normal"/>
    <tableColumn id="20" xr3:uid="{CBE5B46E-1C26-4A15-9D68-465F1DBC6FE3}" name="Replacement Status" dataDxfId="325" dataCellStyle="Normal"/>
    <tableColumn id="21" xr3:uid="{4D3021F2-66F5-4BBD-A763-90839CCC33B1}" name="Prior ID" dataDxfId="324" dataCellStyle="Normal"/>
    <tableColumn id="22" xr3:uid="{CF9BD816-4586-4C6C-A561-7EFC34ABECD7}" name="Replacement ID" dataDxfId="323" dataCellStyle="Normal"/>
    <tableColumn id="23" xr3:uid="{05140881-A3EA-4F40-B423-0AE6A30527CD}" name="Replacement Reason" dataDxfId="322" dataCellStyle="Normal"/>
    <tableColumn id="24" xr3:uid="{5BA7A679-08E7-4607-9B32-EE389C89646F}" name="Geometry" dataDxfId="321" dataCellStyle="Normal"/>
    <tableColumn id="25" xr3:uid="{9BD5D052-2D8B-4D8F-99D3-A656AD7308E0}" name="Retaining Wall Type Category" dataDxfId="320" dataCellStyle="Normal"/>
    <tableColumn id="26" xr3:uid="{F303C221-D588-4381-A635-319C212B9989}" name="Retaining Wall Type Sub Category" dataDxfId="319" dataCellStyle="Normal"/>
    <tableColumn id="27" xr3:uid="{6F59EA3D-9B3C-45DC-88F9-4EAD45F67119}" name="Is Pile?" dataDxfId="318" dataCellStyle="Normal"/>
    <tableColumn id="28" xr3:uid="{F620F1CF-7118-4C8E-8AA8-9218E7728490}" name="Pile Material" dataDxfId="317" dataCellStyle="Normal"/>
    <tableColumn id="29" xr3:uid="{A510C32D-4A42-4AD0-973D-11D44A060F78}" name="Is Panel?" dataDxfId="316" dataCellStyle="Normal"/>
    <tableColumn id="30" xr3:uid="{D048E23C-F842-4EF2-A5F8-8AB27D8378B4}" name="Panel Material" dataDxfId="315" dataCellStyle="Normal"/>
    <tableColumn id="31" xr3:uid="{2E7114DB-4934-4B4E-950C-245DCD5E9090}" name="Mechanically Stabilised Earth (MSE) Material" dataDxfId="314" dataCellStyle="Normal"/>
    <tableColumn id="32" xr3:uid="{B9EC3DB0-1F89-4AFC-8A7F-FF6259BA8EF8}" name="Length" dataDxfId="313" dataCellStyle="Normal"/>
    <tableColumn id="33" xr3:uid="{9DE93070-2293-477A-8CD9-191136C95511}" name="Maximum Height" dataDxfId="312" dataCellStyle="Normal"/>
    <tableColumn id="34" xr3:uid="{22AC2FD1-0661-468A-B051-330E48270670}" name="Face Area" dataDxfId="311" dataCellStyle="Normal"/>
    <tableColumn id="35" xr3:uid="{02961AA3-0B6A-4E73-9D0B-5286CD5C217E}" name="Is Anchored?" dataDxfId="310" dataCellStyle="Normal"/>
    <tableColumn id="36" xr3:uid="{23D86CEC-F731-48E4-A081-0BF9F502C5F4}" name="Land Use Above Wall" dataDxfId="309" dataCellStyle="Normal"/>
    <tableColumn id="37" xr3:uid="{91A3EBFE-BA5D-4C78-B3EE-099FA4F1B2C9}" name="Land Use Below Wall" dataDxfId="308" dataCellStyle="Normal"/>
    <tableColumn id="38" xr3:uid="{A53BD165-F44B-4C6C-98D3-892B18DC28F0}" name="Access Method" dataDxfId="307" dataCellStyle="Normal"/>
    <tableColumn id="39" xr3:uid="{0D36BBC8-F741-43F2-AD51-404D7B32052F}" name="Access Notes" dataDxfId="306" dataCellStyle="Normal"/>
    <tableColumn id="41" xr3:uid="{075F78FB-CEAE-46D4-AE2A-40DD2FF27995}" name="Bio-engineered?" dataDxfId="305"/>
    <tableColumn id="40" xr3:uid="{69B89B60-ED58-47FC-AF46-21ACDD559E77}" name="Notes" dataDxfId="304" dataCellStyle="Normal"/>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E62859-47B7-4A1C-A745-0CCE173877C8}" name="actions" displayName="actions" ref="E34:E38" totalsRowShown="0" headerRowDxfId="1689" dataDxfId="1688">
  <autoFilter ref="E34:E38" xr:uid="{34E62859-47B7-4A1C-A745-0CCE173877C8}"/>
  <sortState xmlns:xlrd2="http://schemas.microsoft.com/office/spreadsheetml/2017/richdata2" ref="E35:E38">
    <sortCondition ref="E34:E38"/>
  </sortState>
  <tableColumns count="1">
    <tableColumn id="1" xr3:uid="{0E73D32B-9BDC-4224-86F6-8A5B09BB4CCB}" name="Action" dataDxfId="1687"/>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2356F8D4-3FBB-4E0C-9C62-BFEEDCC58342}" name="side" displayName="side" ref="E1:E5" totalsRowShown="0" headerRowDxfId="1682" dataDxfId="1681">
  <autoFilter ref="E1:E5" xr:uid="{2356F8D4-3FBB-4E0C-9C62-BFEEDCC58342}"/>
  <tableColumns count="1">
    <tableColumn id="1" xr3:uid="{9FD30017-AFBD-4A54-A6FD-A4BA8A27B147}" name="Side" dataDxfId="1680"/>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3E1F3656-5BE4-48E0-9888-9F2561452D0D}" name="asset_status" displayName="asset_status" ref="E8:E17" totalsRowShown="0" headerRowDxfId="1679">
  <autoFilter ref="E8:E17" xr:uid="{3E1F3656-5BE4-48E0-9888-9F2561452D0D}"/>
  <sortState xmlns:xlrd2="http://schemas.microsoft.com/office/spreadsheetml/2017/richdata2" ref="E9:E17">
    <sortCondition ref="E8:E17"/>
  </sortState>
  <tableColumns count="1">
    <tableColumn id="1" xr3:uid="{8B0DFF1B-D15A-454A-A843-534A6DB72392}" name="Asset Status"/>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2F883343-23EF-487F-BCB9-FA62FFABC6C9}" name="asset_owner_organisation" displayName="asset_owner_organisation" ref="G1:G147" totalsRowShown="0" headerRowDxfId="1678">
  <autoFilter ref="G1:G147" xr:uid="{2F883343-23EF-487F-BCB9-FA62FFABC6C9}"/>
  <tableColumns count="1">
    <tableColumn id="1" xr3:uid="{BAE2D750-E86C-4138-8541-3FA684CE7A96}" name="Asset Owner Organisation"/>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C311FC4-75A9-48E5-A0A1-F7FF3D2E4439}" name="yes_no" displayName="yes_no" ref="I1:J3" totalsRowShown="0" headerRowDxfId="1677">
  <autoFilter ref="I1:J3" xr:uid="{AC311FC4-75A9-48E5-A0A1-F7FF3D2E4439}"/>
  <tableColumns count="2">
    <tableColumn id="1" xr3:uid="{34A350DE-EA46-4CE3-B7A8-56A5AECF8E10}" name="Yes No" dataDxfId="1676"/>
    <tableColumn id="2" xr3:uid="{5A6CC1BD-7722-4F2B-9C92-5DE12FCB1EE1}" name="True False"/>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ACFEB1E-4AAC-45A6-9E9F-529C1268B2B7}" name="construction_method" displayName="construction_method" ref="E55:E57" totalsRowShown="0" headerRowDxfId="1675" dataDxfId="1674">
  <autoFilter ref="E55:E57" xr:uid="{EACFEB1E-4AAC-45A6-9E9F-529C1268B2B7}"/>
  <sortState xmlns:xlrd2="http://schemas.microsoft.com/office/spreadsheetml/2017/richdata2" ref="E56:E57">
    <sortCondition ref="E55:E57"/>
  </sortState>
  <tableColumns count="1">
    <tableColumn id="1" xr3:uid="{33FD6A4D-0D15-4AA5-9DF8-CFF5EDDF77E6}" name="Construction Method" dataDxfId="167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9999E8AA-DA67-407B-8AF4-61B9F32A2856}" name="yes_no_unknown" displayName="yes_no_unknown" ref="E60:E63" totalsRowShown="0" headerRowDxfId="1672" dataDxfId="1671">
  <autoFilter ref="E60:E63" xr:uid="{9999E8AA-DA67-407B-8AF4-61B9F32A2856}"/>
  <tableColumns count="1">
    <tableColumn id="1" xr3:uid="{D50A93CC-291E-4BC7-A40A-F40C069FDFF1}" name="Yes No Unknown" dataDxfId="1670"/>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5239C30-90A9-4F19-B8E9-C3FF0E399705}" name="adjust_reason" displayName="adjust_reason" ref="E41:E52" totalsRowShown="0" headerRowDxfId="1669" dataDxfId="1668">
  <autoFilter ref="E41:E52" xr:uid="{F5239C30-90A9-4F19-B8E9-C3FF0E399705}"/>
  <sortState xmlns:xlrd2="http://schemas.microsoft.com/office/spreadsheetml/2017/richdata2" ref="E42:E52">
    <sortCondition ref="E41:E52"/>
  </sortState>
  <tableColumns count="1">
    <tableColumn id="1" xr3:uid="{DE746C0C-110B-45B4-826A-E2E6DE5ECE27}" name="Adjust Reason" dataDxfId="1667"/>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30FF22C-B437-4397-B753-167197C7824B}" name="ground_fix_method" displayName="ground_fix_method" ref="I6:J13" totalsRowShown="0">
  <autoFilter ref="I6:J13" xr:uid="{A30FF22C-B437-4397-B753-167197C7824B}"/>
  <sortState xmlns:xlrd2="http://schemas.microsoft.com/office/spreadsheetml/2017/richdata2" ref="I7:J13">
    <sortCondition ref="I6:I13"/>
  </sortState>
  <tableColumns count="2">
    <tableColumn id="1" xr3:uid="{371869B8-F6E7-4D15-918B-85749C6AED9D}" name="Ground Fix Method"/>
    <tableColumn id="2" xr3:uid="{BECCF75D-4E50-456D-9D1F-AFEA37261773}" name="Code"/>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7E2126D-7A7B-4A04-8ACA-F59BB6EF6065}" name="motorcycle_attachment_type" displayName="motorcycle_attachment_type" ref="I16:J20" totalsRowShown="0">
  <autoFilter ref="I16:J20" xr:uid="{87E2126D-7A7B-4A04-8ACA-F59BB6EF6065}"/>
  <sortState xmlns:xlrd2="http://schemas.microsoft.com/office/spreadsheetml/2017/richdata2" ref="I17:J20">
    <sortCondition ref="I16:I20"/>
  </sortState>
  <tableColumns count="2">
    <tableColumn id="1" xr3:uid="{ABDC8DFC-4936-417A-998E-06841589BE2D}" name="Motorcycle Attachment Type"/>
    <tableColumn id="2" xr3:uid="{D49B8AEF-DB1B-42ED-B28C-0A4B1A5FB61B}" name="Code"/>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29EE226C-70E5-4EDA-872C-4CC9D63CD63D}" name="barrier_terminal_type" displayName="barrier_terminal_type" ref="I23:J46" totalsRowShown="0">
  <autoFilter ref="I23:J46" xr:uid="{29EE226C-70E5-4EDA-872C-4CC9D63CD63D}"/>
  <sortState xmlns:xlrd2="http://schemas.microsoft.com/office/spreadsheetml/2017/richdata2" ref="I24:J46">
    <sortCondition ref="I23:I46"/>
  </sortState>
  <tableColumns count="2">
    <tableColumn id="1" xr3:uid="{F996BD8B-8472-4863-BB21-34D0FEB584C3}" name="Barrier Terminal Type"/>
    <tableColumn id="2" xr3:uid="{4335B62E-21EE-4D3D-95D6-32F7B5EEB87C}" name="Cod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D9FDA8-6116-4E0E-864A-7A2E93F0C38A}" name="lane_location" displayName="lane_location" ref="E26:E31" totalsRowShown="0" headerRowDxfId="1686" dataDxfId="1685">
  <autoFilter ref="E26:E31" xr:uid="{C1D9FDA8-6116-4E0E-864A-7A2E93F0C38A}"/>
  <sortState xmlns:xlrd2="http://schemas.microsoft.com/office/spreadsheetml/2017/richdata2" ref="E27:E31">
    <sortCondition ref="E26:E31"/>
  </sortState>
  <tableColumns count="1">
    <tableColumn id="1" xr3:uid="{981787AD-22FB-4EAC-804C-E6AD5FED0295}" name="Lane Location" dataDxfId="1684"/>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FFD6B480-04C6-4F3A-B851-0CAD542FF457}" name="channel_material" displayName="channel_material" ref="E71:E84" totalsRowShown="0" headerRowDxfId="1666">
  <autoFilter ref="E71:E84" xr:uid="{FFD6B480-04C6-4F3A-B851-0CAD542FF457}"/>
  <sortState xmlns:xlrd2="http://schemas.microsoft.com/office/spreadsheetml/2017/richdata2" ref="E72:E84">
    <sortCondition ref="E71:E84"/>
  </sortState>
  <tableColumns count="1">
    <tableColumn id="1" xr3:uid="{ACFA97BB-1F24-4E9C-B835-7AC51EF81B74}" name="Channel Material"/>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9EB15DA3-D7F5-44DE-9080-1F9C505D56B4}" name="retaining_wall_sub_type" displayName="retaining_wall_sub_type" ref="I49:J65" totalsRowShown="0">
  <autoFilter ref="I49:J65" xr:uid="{9EB15DA3-D7F5-44DE-9080-1F9C505D56B4}"/>
  <sortState xmlns:xlrd2="http://schemas.microsoft.com/office/spreadsheetml/2017/richdata2" ref="I50:J65">
    <sortCondition ref="I49:I65"/>
  </sortState>
  <tableColumns count="2">
    <tableColumn id="1" xr3:uid="{3AFC909E-6933-4A82-873C-659A2669F166}" name="Retaining Wall Sub Type"/>
    <tableColumn id="2" xr3:uid="{CDE8973C-BDB2-4B1B-A7C8-C5653F45EB31}" name="Code"/>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B4F3B30C-4766-4DFD-B55A-40B091C039D8}" name="panel_material" displayName="panel_material" ref="I68:J79" totalsRowShown="0">
  <autoFilter ref="I68:J79" xr:uid="{B4F3B30C-4766-4DFD-B55A-40B091C039D8}"/>
  <sortState xmlns:xlrd2="http://schemas.microsoft.com/office/spreadsheetml/2017/richdata2" ref="I69:J79">
    <sortCondition ref="I68:I79"/>
  </sortState>
  <tableColumns count="2">
    <tableColumn id="1" xr3:uid="{EDC75A44-10DD-45DB-8747-91C45079F2B9}" name="Panel Material"/>
    <tableColumn id="2" xr3:uid="{33632DC9-51A9-4005-887C-F038A63063B8}" name="Code"/>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7A431783-9F55-4514-AA08-7D84D06BA7F0}" name="rca_sub_org" displayName="rca_sub_org" ref="G150:G154" totalsRowShown="0" headerRowDxfId="1665" dataDxfId="1664">
  <autoFilter ref="G150:G154" xr:uid="{7A431783-9F55-4514-AA08-7D84D06BA7F0}"/>
  <sortState xmlns:xlrd2="http://schemas.microsoft.com/office/spreadsheetml/2017/richdata2" ref="G151:G154">
    <sortCondition ref="G150:G154"/>
  </sortState>
  <tableColumns count="1">
    <tableColumn id="1" xr3:uid="{25666B42-FD46-44CA-8CF4-7EBF8410C6A6}" name="RCA Sub Organisation" dataDxfId="1663"/>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BB1FDF59-A0B1-49F1-AE62-D6088D68C79A}" name="mse_material" displayName="mse_material" ref="I82:J88" totalsRowShown="0">
  <autoFilter ref="I82:J88" xr:uid="{BB1FDF59-A0B1-49F1-AE62-D6088D68C79A}"/>
  <sortState xmlns:xlrd2="http://schemas.microsoft.com/office/spreadsheetml/2017/richdata2" ref="I83:J88">
    <sortCondition ref="I82:I88"/>
  </sortState>
  <tableColumns count="2">
    <tableColumn id="1" xr3:uid="{4F465197-476D-40E3-91C0-6256593FD732}" name="MSE Material"/>
    <tableColumn id="2" xr3:uid="{660B4F9E-C4E5-4182-A9E9-57903FD4BBF1}" name="Code"/>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E8355F9B-EB42-486D-9243-57858A5A003D}" name="land_use_wall" displayName="land_use_wall" ref="I91:J110" totalsRowShown="0">
  <autoFilter ref="I91:J110" xr:uid="{E8355F9B-EB42-486D-9243-57858A5A003D}"/>
  <sortState xmlns:xlrd2="http://schemas.microsoft.com/office/spreadsheetml/2017/richdata2" ref="I92:J110">
    <sortCondition ref="I91:I110"/>
  </sortState>
  <tableColumns count="2">
    <tableColumn id="1" xr3:uid="{C160EE15-7D5B-49B0-9ED1-026995BC0522}" name="Land Use Above/Below Wall"/>
    <tableColumn id="2" xr3:uid="{DB58E985-94BB-412D-BB8E-E9BC2D34D148}" name="Code"/>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5DD1E48E-0477-43F3-BB51-9C3F72C1333C}" name="wall_access_method" displayName="wall_access_method" ref="I113:J127" totalsRowShown="0">
  <autoFilter ref="I113:J127" xr:uid="{5DD1E48E-0477-43F3-BB51-9C3F72C1333C}"/>
  <sortState xmlns:xlrd2="http://schemas.microsoft.com/office/spreadsheetml/2017/richdata2" ref="I114:J127">
    <sortCondition ref="I113:I127"/>
  </sortState>
  <tableColumns count="2">
    <tableColumn id="1" xr3:uid="{393F2337-D0F6-4A13-9660-6D8EB9E636B0}" name="Wall Access Method"/>
    <tableColumn id="2" xr3:uid="{712946D3-9196-4365-841F-318B59BC1C35}" name="Code"/>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10845F0-A945-4AA6-8CEA-3915728D89C3}" name="water_structure_type" displayName="water_structure_type" ref="I130:J138" totalsRowShown="0">
  <autoFilter ref="I130:J138" xr:uid="{E10845F0-A945-4AA6-8CEA-3915728D89C3}"/>
  <sortState xmlns:xlrd2="http://schemas.microsoft.com/office/spreadsheetml/2017/richdata2" ref="I131:J138">
    <sortCondition ref="I130:I138"/>
  </sortState>
  <tableColumns count="2">
    <tableColumn id="1" xr3:uid="{6FE004E7-797B-401C-AD8C-5A1422218E2F}" name="Water Structure Type"/>
    <tableColumn id="2" xr3:uid="{E0E8475E-8C08-40D0-B98E-E22B04CD2E62}" name="Code"/>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B57E1CD-248B-4B8E-BB3B-8A4A06B10305}" name="water_structure_material" displayName="water_structure_material" ref="I141:J154" totalsRowShown="0">
  <autoFilter ref="I141:J154" xr:uid="{CB57E1CD-248B-4B8E-BB3B-8A4A06B10305}"/>
  <sortState xmlns:xlrd2="http://schemas.microsoft.com/office/spreadsheetml/2017/richdata2" ref="I142:J154">
    <sortCondition ref="I141:I154"/>
  </sortState>
  <tableColumns count="2">
    <tableColumn id="1" xr3:uid="{3592BA01-F400-4D0D-AE43-081551207CF9}" name="Water Structure Material"/>
    <tableColumn id="2" xr3:uid="{1DB103F7-B701-40C1-AD50-C624ADFDF07C}" name="Code"/>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589841D6-632E-4DB4-9B8D-4F765BA69A91}" name="pipe_material" displayName="pipe_material" ref="I157:J174" totalsRowShown="0">
  <autoFilter ref="I157:J174" xr:uid="{589841D6-632E-4DB4-9B8D-4F765BA69A91}"/>
  <sortState xmlns:xlrd2="http://schemas.microsoft.com/office/spreadsheetml/2017/richdata2" ref="I158:J174">
    <sortCondition ref="I157:I174"/>
  </sortState>
  <tableColumns count="2">
    <tableColumn id="1" xr3:uid="{5EF235AB-0CF4-49F2-96DE-AB66FEE3C9A4}" name="Pipe Material"/>
    <tableColumn id="2" xr3:uid="{194461E5-9F3C-47CC-9F5E-B7FB32004F20}" name="Cod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EA6D9B-61B0-4143-BD39-73F4F76A0762}" name="removal_reason" displayName="removal_reason" ref="B1:C14" totalsRowShown="0">
  <autoFilter ref="B1:C14" xr:uid="{71EA6D9B-61B0-4143-BD39-73F4F76A0762}"/>
  <sortState xmlns:xlrd2="http://schemas.microsoft.com/office/spreadsheetml/2017/richdata2" ref="B2:C14">
    <sortCondition ref="B1:B14"/>
  </sortState>
  <tableColumns count="2">
    <tableColumn id="1" xr3:uid="{D1D19F7F-848E-4857-A842-4CE46049532F}" name="Removal Reason"/>
    <tableColumn id="2" xr3:uid="{9E8A7009-8145-4DBE-8F3C-91353E377159}" name="Code"/>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1F0FCB67-A12D-47B6-B53E-ED49AA072F24}" name="retaining_wall_type" displayName="retaining_wall_type" ref="I177:J218" totalsRowShown="0">
  <autoFilter ref="I177:J218" xr:uid="{1F0FCB67-A12D-47B6-B53E-ED49AA072F24}"/>
  <sortState xmlns:xlrd2="http://schemas.microsoft.com/office/spreadsheetml/2017/richdata2" ref="I178:J218">
    <sortCondition ref="I177:I218"/>
  </sortState>
  <tableColumns count="2">
    <tableColumn id="1" xr3:uid="{75431BE1-C519-4001-AB9F-E2E4F492C6EC}" name="Retaining Wall Type"/>
    <tableColumn id="2" xr3:uid="{BAD9438F-9B30-4626-8315-79A9BCFF27AD}" name="Code"/>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AFF7CBC8-F2F7-4082-B71D-E4309D7ABC6E}" name="pile_material" displayName="pile_material" ref="E87:E94" totalsRowShown="0" headerRowDxfId="1662" dataDxfId="1661">
  <autoFilter ref="E87:E94" xr:uid="{AFF7CBC8-F2F7-4082-B71D-E4309D7ABC6E}"/>
  <sortState xmlns:xlrd2="http://schemas.microsoft.com/office/spreadsheetml/2017/richdata2" ref="E88:E94">
    <sortCondition ref="E87:E94"/>
  </sortState>
  <tableColumns count="1">
    <tableColumn id="1" xr3:uid="{6701BC81-A079-492E-9CD0-28453E4E3C3F}" name="Pile Material" dataDxfId="1660"/>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843D21CC-4F4F-4D34-9573-487638B025DD}" name="sign_type" displayName="sign_type" ref="U1:V767" totalsRowShown="0">
  <autoFilter ref="U1:V767" xr:uid="{843D21CC-4F4F-4D34-9573-487638B025DD}"/>
  <sortState xmlns:xlrd2="http://schemas.microsoft.com/office/spreadsheetml/2017/richdata2" ref="U2:V767">
    <sortCondition ref="U1:U767"/>
  </sortState>
  <tableColumns count="2">
    <tableColumn id="1" xr3:uid="{7C3ABC2A-B492-4F82-910F-B747250C9900}" name="Sign Type"/>
    <tableColumn id="2" xr3:uid="{E34C652C-7BEB-41FF-84AB-6490BA30461F}" name="Code"/>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B4E578F8-708F-44D7-BC7E-DB13648AE4DF}" name="known_estimate" displayName="known_estimate" ref="E66:E68" totalsRowShown="0" headerRowDxfId="1659">
  <autoFilter ref="E66:E68" xr:uid="{B4E578F8-708F-44D7-BC7E-DB13648AE4DF}"/>
  <tableColumns count="1">
    <tableColumn id="1" xr3:uid="{AE94D6B5-A6C5-43D5-8D42-55CE6EC581C0}" name="Known/Estimate"/>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2DCC1796-3D24-460B-BD3A-F9DC30676B55}" name="storm_water_purpose" displayName="storm_water_purpose" ref="L1:M5" totalsRowShown="0">
  <autoFilter ref="L1:M5" xr:uid="{2DCC1796-3D24-460B-BD3A-F9DC30676B55}"/>
  <sortState xmlns:xlrd2="http://schemas.microsoft.com/office/spreadsheetml/2017/richdata2" ref="L2:M5">
    <sortCondition ref="L1:L5"/>
  </sortState>
  <tableColumns count="2">
    <tableColumn id="1" xr3:uid="{BF9E988A-A72B-4563-90B2-C739705B4B62}" name="Storm Water Purpose"/>
    <tableColumn id="2" xr3:uid="{433DB3BA-A248-472C-9C7D-7FDBE74EC293}" name="Code"/>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5D879076-CD82-4620-9F14-EC23F90308C4}" name="normal_state" displayName="normal_state" ref="L8:M11" totalsRowShown="0">
  <autoFilter ref="L8:M11" xr:uid="{5D879076-CD82-4620-9F14-EC23F90308C4}"/>
  <sortState xmlns:xlrd2="http://schemas.microsoft.com/office/spreadsheetml/2017/richdata2" ref="L9:M11">
    <sortCondition ref="L8:L11"/>
  </sortState>
  <tableColumns count="2">
    <tableColumn id="1" xr3:uid="{37C0F6F3-5A1B-4DF9-BA34-8767B2E9A64E}" name="Normal State"/>
    <tableColumn id="2" xr3:uid="{B4A15A20-24D6-499E-97AB-B57D02E2E9F2}" name="Code"/>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A883A319-EF3A-4E65-B872-8BEF9E1772E4}" name="channel_type" displayName="channel_type" ref="L14:M19" totalsRowShown="0">
  <autoFilter ref="L14:M19" xr:uid="{A883A319-EF3A-4E65-B872-8BEF9E1772E4}"/>
  <sortState xmlns:xlrd2="http://schemas.microsoft.com/office/spreadsheetml/2017/richdata2" ref="L15:M19">
    <sortCondition ref="L14:L19"/>
  </sortState>
  <tableColumns count="2">
    <tableColumn id="1" xr3:uid="{F40E8FB8-A96A-4677-AD4B-7FB53CE57C24}" name="Channel Type"/>
    <tableColumn id="2" xr3:uid="{7A914CEA-744A-45B3-AB07-D69A96C56F29}" name="Code"/>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24501204-77C8-4B37-9D22-F91890DBEE55}" name="road_channel_type" displayName="road_channel_type" ref="L22:M31" totalsRowShown="0">
  <autoFilter ref="L22:M31" xr:uid="{24501204-77C8-4B37-9D22-F91890DBEE55}"/>
  <sortState xmlns:xlrd2="http://schemas.microsoft.com/office/spreadsheetml/2017/richdata2" ref="L23:M31">
    <sortCondition ref="L22:L31"/>
  </sortState>
  <tableColumns count="2">
    <tableColumn id="1" xr3:uid="{EDD6B75A-5826-4C94-B051-D8265A5F9137}" name="Road Channel Type"/>
    <tableColumn id="2" xr3:uid="{6CE195F8-3334-4F72-A0F9-0FD795117859}" name="Code"/>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4B50EBD4-99EE-4969-B8CF-50192E30285C}" name="geotech_channel_type" displayName="geotech_channel_type" ref="L34:M37" totalsRowShown="0">
  <autoFilter ref="L34:M37" xr:uid="{4B50EBD4-99EE-4969-B8CF-50192E30285C}"/>
  <sortState xmlns:xlrd2="http://schemas.microsoft.com/office/spreadsheetml/2017/richdata2" ref="L35:M37">
    <sortCondition ref="L34:L37"/>
  </sortState>
  <tableColumns count="2">
    <tableColumn id="1" xr3:uid="{32151FA5-8FAB-40FE-9AFB-03833E34DC70}" name="Geotech Channel Type"/>
    <tableColumn id="2" xr3:uid="{EA1101DE-747D-4433-9BF9-744CEC5BC8F4}" name="Code"/>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86290CA1-B687-40F2-A288-2009302CF677}" name="crash_cushion_type" displayName="crash_cushion_type" ref="L40:M49" totalsRowShown="0">
  <autoFilter ref="L40:M49" xr:uid="{86290CA1-B687-40F2-A288-2009302CF677}"/>
  <sortState xmlns:xlrd2="http://schemas.microsoft.com/office/spreadsheetml/2017/richdata2" ref="L41:M49">
    <sortCondition ref="L40:L49"/>
  </sortState>
  <tableColumns count="2">
    <tableColumn id="1" xr3:uid="{11B43457-C202-4743-84E4-E22DCDAEB778}" name="Crash Cushion Type"/>
    <tableColumn id="2" xr3:uid="{51BAE78D-035A-4083-AE8E-9FAA6403EE71}" name="Cod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320CEB-9D09-4D0F-8C3A-702B0331DBAE}" name="replacement_status" displayName="replacement_status" ref="E20:E23" totalsRowShown="0" headerRowDxfId="1683">
  <autoFilter ref="E20:E23" xr:uid="{8F320CEB-9D09-4D0F-8C3A-702B0331DBAE}"/>
  <sortState xmlns:xlrd2="http://schemas.microsoft.com/office/spreadsheetml/2017/richdata2" ref="E21:E23">
    <sortCondition ref="E20:E23"/>
  </sortState>
  <tableColumns count="1">
    <tableColumn id="1" xr3:uid="{AEB13F07-665B-4D49-9AD4-FE61B5A591CF}" name="Replacement Status"/>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8D775DE8-0690-41DF-9804-B3201B10C419}" name="e_sign_facility_type" displayName="e_sign_facility_type" ref="L52:M70" totalsRowShown="0">
  <autoFilter ref="L52:M70" xr:uid="{8D775DE8-0690-41DF-9804-B3201B10C419}"/>
  <sortState xmlns:xlrd2="http://schemas.microsoft.com/office/spreadsheetml/2017/richdata2" ref="L53:M70">
    <sortCondition ref="L52:L70"/>
  </sortState>
  <tableColumns count="2">
    <tableColumn id="1" xr3:uid="{0FF7CF25-DBE7-482F-A984-2777011F0DD5}" name="Electronic Sign Facility Type"/>
    <tableColumn id="2" xr3:uid="{7678EEC3-60F8-41FF-A163-C8A163727079}" name="Code"/>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EFBCA4E6-0393-47E1-9EA0-8F14E6B7A792}" name="e_sign_power_req" displayName="e_sign_power_req" ref="L73:M79" totalsRowShown="0">
  <autoFilter ref="L73:M79" xr:uid="{EFBCA4E6-0393-47E1-9EA0-8F14E6B7A792}"/>
  <sortState xmlns:xlrd2="http://schemas.microsoft.com/office/spreadsheetml/2017/richdata2" ref="L74:M79">
    <sortCondition ref="L73:L79"/>
  </sortState>
  <tableColumns count="2">
    <tableColumn id="1" xr3:uid="{D62660B4-C5FC-474B-93BD-8A0FF37ED186}" name="Power Requirements Electronic Sign"/>
    <tableColumn id="2" xr3:uid="{B0D72752-0D11-444B-B7E3-B09EE6F813B4}" name="Code"/>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F9CE54A4-6E41-46EF-87EC-D807DAF29F7A}" name="display_type" displayName="display_type" ref="L82:M84" totalsRowShown="0">
  <autoFilter ref="L82:M84" xr:uid="{F9CE54A4-6E41-46EF-87EC-D807DAF29F7A}"/>
  <sortState xmlns:xlrd2="http://schemas.microsoft.com/office/spreadsheetml/2017/richdata2" ref="L83:M84">
    <sortCondition ref="L82:L84"/>
  </sortState>
  <tableColumns count="2">
    <tableColumn id="1" xr3:uid="{89590939-EAED-4115-B7C3-728E835E5303}" name="Display Type"/>
    <tableColumn id="2" xr3:uid="{06BFC499-813F-420D-AB18-58B0896736BC}" name="Code"/>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58148ADA-A18D-4F0C-8BBE-3352C4F25578}" name="headwall_material" displayName="headwall_material" ref="L87:M96" totalsRowShown="0">
  <autoFilter ref="L87:M96" xr:uid="{58148ADA-A18D-4F0C-8BBE-3352C4F25578}"/>
  <sortState xmlns:xlrd2="http://schemas.microsoft.com/office/spreadsheetml/2017/richdata2" ref="L88:M96">
    <sortCondition ref="L87:L96"/>
  </sortState>
  <tableColumns count="2">
    <tableColumn id="1" xr3:uid="{EB8A139A-B8CF-48D1-8891-7575795ADCB7}" name="Headwall Material"/>
    <tableColumn id="2" xr3:uid="{736B4484-0BEC-4116-BAC0-A7ECC19F1ADC}" name="Code"/>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787F0375-BC8B-46E1-B6F6-F0DA70A13E14}" name="primary_material" displayName="primary_material" ref="L99:M106" totalsRowShown="0" headerRowCellStyle="Normal">
  <autoFilter ref="L99:M106" xr:uid="{787F0375-BC8B-46E1-B6F6-F0DA70A13E14}"/>
  <sortState xmlns:xlrd2="http://schemas.microsoft.com/office/spreadsheetml/2017/richdata2" ref="L100:M106">
    <sortCondition ref="L99:L106"/>
  </sortState>
  <tableColumns count="2">
    <tableColumn id="1" xr3:uid="{FBC5AB33-8AE6-44CF-9876-A582483D5EBE}" name="Primary Material"/>
    <tableColumn id="2" xr3:uid="{77664BA2-0B37-46D9-ADDD-02A292F37712}" name="Code"/>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3BD6A357-0214-4DE2-A3C0-699E81BB6DB7}" name="coating_system" displayName="coating_system" ref="L108:M116" totalsRowShown="0">
  <autoFilter ref="L108:M116" xr:uid="{3BD6A357-0214-4DE2-A3C0-699E81BB6DB7}"/>
  <sortState xmlns:xlrd2="http://schemas.microsoft.com/office/spreadsheetml/2017/richdata2" ref="L109:M116">
    <sortCondition ref="L108:L116"/>
  </sortState>
  <tableColumns count="2">
    <tableColumn id="1" xr3:uid="{CDCE0521-7A72-49E7-950C-0C88AC3D1E5A}" name="Coating System"/>
    <tableColumn id="2" xr3:uid="{99D9043E-28F1-4FA4-AD92-D4C4EAF9557F}" name="Code"/>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872EBE6-779A-4173-AC8D-824DCBBA1A59}" name="pole_primary_function" displayName="pole_primary_function" ref="L119:M134" totalsRowShown="0">
  <autoFilter ref="L119:M134" xr:uid="{C872EBE6-779A-4173-AC8D-824DCBBA1A59}"/>
  <sortState xmlns:xlrd2="http://schemas.microsoft.com/office/spreadsheetml/2017/richdata2" ref="L120:M134">
    <sortCondition ref="L119:L134"/>
  </sortState>
  <tableColumns count="2">
    <tableColumn id="1" xr3:uid="{0F169F62-FBD2-44B5-BD4E-5D93118BF4D4}" name="Pole Primary Function"/>
    <tableColumn id="2" xr3:uid="{4C8FCD9B-CE36-48B5-A801-CC6D7CA13176}" name="Code"/>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3ADB8439-B50E-4C24-90E1-4624474DB04E}" name="pole_type" displayName="pole_type" ref="L137:M145" totalsRowShown="0">
  <autoFilter ref="L137:M145" xr:uid="{3ADB8439-B50E-4C24-90E1-4624474DB04E}"/>
  <sortState xmlns:xlrd2="http://schemas.microsoft.com/office/spreadsheetml/2017/richdata2" ref="L138:M145">
    <sortCondition ref="L137:L145"/>
  </sortState>
  <tableColumns count="2">
    <tableColumn id="1" xr3:uid="{5C1ACEF3-09F7-41B1-B2A3-57104936B3E8}" name="Pole Type"/>
    <tableColumn id="2" xr3:uid="{31AAB620-B507-4912-9391-1FB7A2EFC249}" name="Code"/>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FF430949-E8AD-4484-AA6F-DD450882E753}" name="foundation_type" displayName="foundation_type" ref="L148:M154" totalsRowShown="0">
  <autoFilter ref="L148:M154" xr:uid="{FF430949-E8AD-4484-AA6F-DD450882E753}"/>
  <sortState xmlns:xlrd2="http://schemas.microsoft.com/office/spreadsheetml/2017/richdata2" ref="L149:M154">
    <sortCondition ref="L148:L154"/>
  </sortState>
  <tableColumns count="2">
    <tableColumn id="1" xr3:uid="{21DB3933-372C-4771-99CA-AF850B787A23}" name="Foundation Type"/>
    <tableColumn id="2" xr3:uid="{40C1051D-625A-4EEB-93E9-437E4727E7CD}" name="Code"/>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9A94A14-7007-4EA5-8168-CB4C779BD859}" name="base_connection" displayName="base_connection" ref="L157:M161" totalsRowShown="0">
  <autoFilter ref="L157:M161" xr:uid="{09A94A14-7007-4EA5-8168-CB4C779BD859}"/>
  <sortState xmlns:xlrd2="http://schemas.microsoft.com/office/spreadsheetml/2017/richdata2" ref="L158:M161">
    <sortCondition ref="L157:L161"/>
  </sortState>
  <tableColumns count="2">
    <tableColumn id="1" xr3:uid="{805D2EDA-7211-4A3F-B58A-94AF8001D724}" name="Base Connection"/>
    <tableColumn id="2" xr3:uid="{4EB686E2-A7D7-4105-B02D-47C37AEB3862}" name="Code"/>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5335-D85C-49F4-8279-2CA6A75A1FB3}" name="replacement_reason" displayName="replacement_reason" ref="B17:C30" totalsRowShown="0">
  <autoFilter ref="B17:C30" xr:uid="{4D105335-D85C-49F4-8279-2CA6A75A1FB3}"/>
  <sortState xmlns:xlrd2="http://schemas.microsoft.com/office/spreadsheetml/2017/richdata2" ref="B18:C30">
    <sortCondition ref="B17:B30"/>
  </sortState>
  <tableColumns count="2">
    <tableColumn id="1" xr3:uid="{ACD51FD1-9FD0-4F34-B586-5B16CCC7ABF4}" name="Replacement Reason"/>
    <tableColumn id="2" xr3:uid="{C34A1584-1A66-456C-A561-AE62145E9B3A}" name="Code"/>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CBB4811C-529E-43C5-B5C1-D9DEE89A29EB}" name="pipe_type" displayName="pipe_type" ref="L164:M170" totalsRowShown="0">
  <autoFilter ref="L164:M170" xr:uid="{CBB4811C-529E-43C5-B5C1-D9DEE89A29EB}"/>
  <sortState xmlns:xlrd2="http://schemas.microsoft.com/office/spreadsheetml/2017/richdata2" ref="L165:M170">
    <sortCondition ref="L164:L170"/>
  </sortState>
  <tableColumns count="2">
    <tableColumn id="1" xr3:uid="{6DBAB5A9-673D-4E95-89CD-27CF6AC17376}" name="Pipe Type"/>
    <tableColumn id="2" xr3:uid="{9EAE0A23-5F47-4DCA-A60B-B7E267F73244}" name="Code"/>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337064BB-4D2B-42C1-B785-2E410968AAF4}" name="pipe_shape" displayName="pipe_shape" ref="L173:M177" totalsRowShown="0">
  <autoFilter ref="L173:M177" xr:uid="{337064BB-4D2B-42C1-B785-2E410968AAF4}"/>
  <sortState xmlns:xlrd2="http://schemas.microsoft.com/office/spreadsheetml/2017/richdata2" ref="L174:M177">
    <sortCondition ref="L173:L177"/>
  </sortState>
  <tableColumns count="2">
    <tableColumn id="1" xr3:uid="{DE69136C-BEE4-412B-B96F-0D56CFF31904}" name="Pipe Shape"/>
    <tableColumn id="2" xr3:uid="{9EE2D962-ECE5-4FCE-BB35-B755F58C158D}" name="Code"/>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8C90B04-A569-4B5D-AB59-6E8785555751}" name="pipe_flow_type" displayName="pipe_flow_type" ref="L180:M184" totalsRowShown="0">
  <autoFilter ref="L180:M184" xr:uid="{08C90B04-A569-4B5D-AB59-6E8785555751}"/>
  <sortState xmlns:xlrd2="http://schemas.microsoft.com/office/spreadsheetml/2017/richdata2" ref="L181:M184">
    <sortCondition ref="L180:L184"/>
  </sortState>
  <tableColumns count="2">
    <tableColumn id="1" xr3:uid="{5D647CBF-4A9B-4DBF-958E-F3661CD5D092}" name="Pipe Flow Type"/>
    <tableColumn id="2" xr3:uid="{6CA4F12D-54F6-4C44-9547-ED3B4668A236}" name="Code"/>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89DFD93D-0B82-44EF-9274-325DDE3FF0E2}" name="work_origin" displayName="work_origin" ref="O1:P78" totalsRowShown="0" headerRowDxfId="1658">
  <autoFilter ref="O1:P78" xr:uid="{89DFD93D-0B82-44EF-9274-325DDE3FF0E2}"/>
  <sortState xmlns:xlrd2="http://schemas.microsoft.com/office/spreadsheetml/2017/richdata2" ref="O2:P78">
    <sortCondition ref="O1:O78"/>
  </sortState>
  <tableColumns count="2">
    <tableColumn id="1" xr3:uid="{ECE0CF1E-F6E9-4380-8FDE-B0394FBBD853}" name="Work Origin"/>
    <tableColumn id="2" xr3:uid="{8F97A882-898B-41D9-8A09-075F9F878E82}" name="Code"/>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5DB03EF3-BBD6-45BC-BB89-53A91C143529}" name="material_subset" displayName="material_subset" ref="O81:P102" totalsRowShown="0" headerRowDxfId="1657">
  <autoFilter ref="O81:P102" xr:uid="{5DB03EF3-BBD6-45BC-BB89-53A91C143529}"/>
  <sortState xmlns:xlrd2="http://schemas.microsoft.com/office/spreadsheetml/2017/richdata2" ref="O82:P102">
    <sortCondition ref="O81:O102"/>
  </sortState>
  <tableColumns count="2">
    <tableColumn id="1" xr3:uid="{388AA7D5-6CA9-4C91-82F0-7A8D13D88643}" name="Material Subset"/>
    <tableColumn id="2" xr3:uid="{C888FAF8-7C1E-4F68-B87E-2E017191C8AA}" name="Code"/>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F003FF37-500C-4BB0-8B93-2E1C1CF48B3A}" name="pipe_class" displayName="pipe_class" ref="O105:P131" totalsRowShown="0" headerRowDxfId="1656">
  <autoFilter ref="O105:P131" xr:uid="{F003FF37-500C-4BB0-8B93-2E1C1CF48B3A}"/>
  <sortState xmlns:xlrd2="http://schemas.microsoft.com/office/spreadsheetml/2017/richdata2" ref="O106:P131">
    <sortCondition ref="O105:O131"/>
  </sortState>
  <tableColumns count="2">
    <tableColumn id="1" xr3:uid="{D4E07774-A156-42D1-9E02-5DB89AB763C0}" name="Pipe Class"/>
    <tableColumn id="2" xr3:uid="{3D1E1AF1-E949-49C3-BCBE-656AE9420B71}" name="Code"/>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DED7CD7B-A758-4D99-B47A-56DA13A75B32}" name="joint_type" displayName="joint_type" ref="O134:P142" totalsRowShown="0" headerRowDxfId="1655">
  <autoFilter ref="O134:P142" xr:uid="{DED7CD7B-A758-4D99-B47A-56DA13A75B32}"/>
  <sortState xmlns:xlrd2="http://schemas.microsoft.com/office/spreadsheetml/2017/richdata2" ref="O135:P142">
    <sortCondition ref="O134:O142"/>
  </sortState>
  <tableColumns count="2">
    <tableColumn id="1" xr3:uid="{C8F67B16-60AB-4357-A631-791472534B03}" name="Joint Type"/>
    <tableColumn id="2" xr3:uid="{C4BB222A-50B0-48F1-9EA6-B01C222E0DE5}" name="Code"/>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B6782837-7D65-43B5-A60A-570EB34C96F1}" name="pipe_above_under_ground" displayName="pipe_above_under_ground" ref="O145:P148" totalsRowShown="0">
  <autoFilter ref="O145:P148" xr:uid="{B6782837-7D65-43B5-A60A-570EB34C96F1}"/>
  <sortState xmlns:xlrd2="http://schemas.microsoft.com/office/spreadsheetml/2017/richdata2" ref="O146:P148">
    <sortCondition ref="O145:O148"/>
  </sortState>
  <tableColumns count="2">
    <tableColumn id="1" xr3:uid="{5EBB5C94-CB85-483B-AB48-AF741E207645}" name="Pipe Above Under Ground"/>
    <tableColumn id="2" xr3:uid="{745D4BCF-59EC-4421-911C-3E5934BDAD2D}" name="Code"/>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E76B627-B851-40E8-A711-388D73ABB94E}" name="grate" displayName="grate" ref="O151:P155" totalsRowShown="0">
  <autoFilter ref="O151:P155" xr:uid="{1E76B627-B851-40E8-A711-388D73ABB94E}"/>
  <sortState xmlns:xlrd2="http://schemas.microsoft.com/office/spreadsheetml/2017/richdata2" ref="O152:P155">
    <sortCondition ref="O151:O155"/>
  </sortState>
  <tableColumns count="2">
    <tableColumn id="1" xr3:uid="{1E8FCA95-6460-4DA7-9293-8DDFBBB68EE8}" name="Grate"/>
    <tableColumn id="2" xr3:uid="{4A561AAC-97E5-4098-B7A8-CFEF6282256C}" name="Code"/>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580A7891-A1DA-4CA4-A5BC-73304DFBB2EF}" name="access_method" displayName="access_method" ref="O158:P172" totalsRowShown="0">
  <autoFilter ref="O158:P172" xr:uid="{580A7891-A1DA-4CA4-A5BC-73304DFBB2EF}"/>
  <sortState xmlns:xlrd2="http://schemas.microsoft.com/office/spreadsheetml/2017/richdata2" ref="O159:P172">
    <sortCondition ref="O158:O172"/>
  </sortState>
  <tableColumns count="2">
    <tableColumn id="1" xr3:uid="{C8985B3D-7ED7-438E-973A-214632B1E5B9}" name="Access Method"/>
    <tableColumn id="2" xr3:uid="{F1A2A703-0019-4F80-B596-1A3DBD729474}" name="Code"/>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6E27BDE-973D-4532-8FD1-31979960A3F4}" name="primary_barrier_rail_material" displayName="primary_barrier_rail_material" ref="B33:C40" totalsRowShown="0">
  <autoFilter ref="B33:C40" xr:uid="{86E27BDE-973D-4532-8FD1-31979960A3F4}"/>
  <sortState xmlns:xlrd2="http://schemas.microsoft.com/office/spreadsheetml/2017/richdata2" ref="B34:C40">
    <sortCondition ref="B33:B40"/>
  </sortState>
  <tableColumns count="2">
    <tableColumn id="1" xr3:uid="{63662A52-81E8-4132-BCF0-0945F9050C25}" name="Primary Barrier Rail Material"/>
    <tableColumn id="2" xr3:uid="{EAE22F1B-09DA-417B-A9DC-2BF948E2CBA2}" name="Code"/>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F4C00315-D05C-4121-A537-1A3B7B18B771}" name="carried_atop_function" displayName="carried_atop_function" ref="O175:P190" totalsRowShown="0">
  <autoFilter ref="O175:P190" xr:uid="{F4C00315-D05C-4121-A537-1A3B7B18B771}"/>
  <sortState xmlns:xlrd2="http://schemas.microsoft.com/office/spreadsheetml/2017/richdata2" ref="O176:P190">
    <sortCondition ref="O175:O190"/>
  </sortState>
  <tableColumns count="2">
    <tableColumn id="1" xr3:uid="{9182AF23-C998-4855-A3DE-15B1FB534108}" name="Carried Atop Function"/>
    <tableColumn id="2" xr3:uid="{9A53367D-CBB0-4EAA-9136-2512BFC50CC6}" name="Category"/>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1B583731-024B-401A-B135-6632ACCFEC36}" name="design_loading" displayName="design_loading" ref="O193:P203" totalsRowShown="0">
  <autoFilter ref="O193:P203" xr:uid="{1B583731-024B-401A-B135-6632ACCFEC36}"/>
  <sortState xmlns:xlrd2="http://schemas.microsoft.com/office/spreadsheetml/2017/richdata2" ref="O194:P203">
    <sortCondition ref="O193:O203"/>
  </sortState>
  <tableColumns count="2">
    <tableColumn id="1" xr3:uid="{D4CB7E1E-BCC4-44CD-A295-F93DAD04E9BB}" name="Design Loading"/>
    <tableColumn id="2" xr3:uid="{BB1BBBCE-4B2C-497F-9F68-215B93F497D5}" name="Code"/>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CA244931-B521-4751-9AAC-5C9EF625D76A}" name="valve_material" displayName="valve_material" ref="O206:P215" totalsRowShown="0">
  <autoFilter ref="O206:P215" xr:uid="{CA244931-B521-4751-9AAC-5C9EF625D76A}"/>
  <sortState xmlns:xlrd2="http://schemas.microsoft.com/office/spreadsheetml/2017/richdata2" ref="O207:P215">
    <sortCondition ref="O206:O215"/>
  </sortState>
  <tableColumns count="2">
    <tableColumn id="1" xr3:uid="{E4F09F18-4898-4503-893A-6BCAE30E4C25}" name="Valve Material"/>
    <tableColumn id="2" xr3:uid="{45E2B084-FC73-479A-ACB4-D91122540CEB}" name="Code"/>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16C69443-23FB-4211-A81D-DFA50A7CC4B7}" name="valve_purpose" displayName="valve_purpose" ref="O218:P223" totalsRowShown="0">
  <autoFilter ref="O218:P223" xr:uid="{16C69443-23FB-4211-A81D-DFA50A7CC4B7}"/>
  <sortState xmlns:xlrd2="http://schemas.microsoft.com/office/spreadsheetml/2017/richdata2" ref="O219:P223">
    <sortCondition ref="O218:O223"/>
  </sortState>
  <tableColumns count="2">
    <tableColumn id="1" xr3:uid="{A220F7B5-AAF1-4836-A18B-D320108F72A4}" name="Valve Purpose"/>
    <tableColumn id="2" xr3:uid="{EF3EB94B-0E13-4C11-8B0D-8CCA8AB641B2}" name="Code"/>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82D79C31-2DAC-4658-81F0-F4BBB1008B31}" name="valve_type" displayName="valve_type" ref="R1:S17" totalsRowShown="0">
  <autoFilter ref="R1:S17" xr:uid="{82D79C31-2DAC-4658-81F0-F4BBB1008B31}"/>
  <sortState xmlns:xlrd2="http://schemas.microsoft.com/office/spreadsheetml/2017/richdata2" ref="R2:S17">
    <sortCondition ref="R1:R17"/>
  </sortState>
  <tableColumns count="2">
    <tableColumn id="1" xr3:uid="{185BA4BE-935D-4016-9EF9-75D5FE11BE19}" name="Valve Type"/>
    <tableColumn id="2" xr3:uid="{6DA612B9-F1CB-4522-B308-3749C7F41173}" name="Code"/>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67E4E143-2F25-4ADF-98CC-C95539E00B00}" name="marking_group" displayName="marking_group" ref="R20:S29" totalsRowShown="0">
  <autoFilter ref="R20:S29" xr:uid="{67E4E143-2F25-4ADF-98CC-C95539E00B00}"/>
  <sortState xmlns:xlrd2="http://schemas.microsoft.com/office/spreadsheetml/2017/richdata2" ref="R21:S29">
    <sortCondition ref="R20:R29"/>
  </sortState>
  <tableColumns count="2">
    <tableColumn id="1" xr3:uid="{0D41F0D1-A9AB-462F-A9DA-ABF7081E59FC}" name="Marking Group"/>
    <tableColumn id="2" xr3:uid="{BFBD9921-7C31-49D7-8C3D-BCADE0273EFE}" name="Code"/>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CB9AB575-4B03-4B88-8533-B6CC6BA2CD76}" name="marking_type" displayName="marking_type" ref="R32:S141" totalsRowShown="0">
  <autoFilter ref="R32:S141" xr:uid="{CB9AB575-4B03-4B88-8533-B6CC6BA2CD76}"/>
  <sortState xmlns:xlrd2="http://schemas.microsoft.com/office/spreadsheetml/2017/richdata2" ref="R33:S141">
    <sortCondition ref="R32:R141"/>
  </sortState>
  <tableColumns count="2">
    <tableColumn id="1" xr3:uid="{C9B678A9-95B1-4FDD-B25D-00DA32CC62C7}" name="Marking Type"/>
    <tableColumn id="2" xr3:uid="{B450FF49-BF70-4FFC-9928-93C5F3FF6370}" name="Geometry Type"/>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FC975190-F526-4545-B3CC-6E894EC37B12}" name="marking_colour" displayName="marking_colour" ref="R144:S150" totalsRowShown="0">
  <autoFilter ref="R144:S150" xr:uid="{FC975190-F526-4545-B3CC-6E894EC37B12}"/>
  <sortState xmlns:xlrd2="http://schemas.microsoft.com/office/spreadsheetml/2017/richdata2" ref="R145:S150">
    <sortCondition ref="R144:R150"/>
  </sortState>
  <tableColumns count="2">
    <tableColumn id="1" xr3:uid="{0562D225-D109-4BDA-A969-13C06F72D6A9}" name="Marking Colour"/>
    <tableColumn id="2" xr3:uid="{5D539C1C-09CD-4C9C-861B-06963AA38CED}" name="Code"/>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79340D19-255C-4261-96A3-2FA27E77ACA6}" name="marking_treatment" displayName="marking_treatment" ref="R153:S158" totalsRowShown="0">
  <autoFilter ref="R153:S158" xr:uid="{79340D19-255C-4261-96A3-2FA27E77ACA6}"/>
  <sortState xmlns:xlrd2="http://schemas.microsoft.com/office/spreadsheetml/2017/richdata2" ref="R154:S158">
    <sortCondition ref="R153:R158"/>
  </sortState>
  <tableColumns count="2">
    <tableColumn id="1" xr3:uid="{84DF5398-D4C1-4411-B651-44EEEB794CFB}" name="Marking Treatment"/>
    <tableColumn id="2" xr3:uid="{4075E36F-DB33-40B0-A998-4606F3A92A0A}" name="Code"/>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DA4BCE69-2A5B-45B6-92C3-F88962FBB009}" name="durability" displayName="durability" ref="R161:S164" totalsRowShown="0">
  <autoFilter ref="R161:S164" xr:uid="{DA4BCE69-2A5B-45B6-92C3-F88962FBB009}"/>
  <sortState xmlns:xlrd2="http://schemas.microsoft.com/office/spreadsheetml/2017/richdata2" ref="R162:S164">
    <sortCondition ref="R161:R164"/>
  </sortState>
  <tableColumns count="2">
    <tableColumn id="1" xr3:uid="{9BA41F01-C261-4B06-B279-F1019DAB5B8E}" name="Durability"/>
    <tableColumn id="2" xr3:uid="{4BE8B93B-5340-40DD-84AF-BADDA3D1A526}" name="Code"/>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92D74C6-FE1E-4A1B-9203-4E5C8C557F23}" name="primary_barrier_post_material" displayName="primary_barrier_post_material" ref="B43:C48" totalsRowShown="0">
  <autoFilter ref="B43:C48" xr:uid="{C92D74C6-FE1E-4A1B-9203-4E5C8C557F23}"/>
  <sortState xmlns:xlrd2="http://schemas.microsoft.com/office/spreadsheetml/2017/richdata2" ref="B44:C48">
    <sortCondition ref="B43:B48"/>
  </sortState>
  <tableColumns count="2">
    <tableColumn id="1" xr3:uid="{763C5AD1-16D6-429C-9FD1-7FA994B0AF7A}" name="Primary Barrier Post Material"/>
    <tableColumn id="2" xr3:uid="{CF2924FC-04AD-4459-8D6B-FF9BC2347898}" name="Code"/>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59E75A93-75B4-465A-97E6-EE2E8EE33FE4}" name="marking_material" displayName="marking_material" ref="R167:S187" totalsRowShown="0">
  <autoFilter ref="R167:S187" xr:uid="{59E75A93-75B4-465A-97E6-EE2E8EE33FE4}"/>
  <sortState xmlns:xlrd2="http://schemas.microsoft.com/office/spreadsheetml/2017/richdata2" ref="R168:S187">
    <sortCondition ref="R167:R187"/>
  </sortState>
  <tableColumns count="2">
    <tableColumn id="1" xr3:uid="{535A2BE0-1919-4D72-A77F-F5CE2161A076}" name="Marking Material"/>
    <tableColumn id="2" xr3:uid="{CEBE0056-E00A-441B-84D5-1BA41D584798}" name="Code"/>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6F9CAA28-652E-46F6-92DE-C59B21EB082F}" name="sign_class" displayName="sign_class" ref="X1:Y9" totalsRowShown="0">
  <autoFilter ref="X1:Y9" xr:uid="{6F9CAA28-652E-46F6-92DE-C59B21EB082F}"/>
  <sortState xmlns:xlrd2="http://schemas.microsoft.com/office/spreadsheetml/2017/richdata2" ref="X2:Y9">
    <sortCondition ref="X1:X9"/>
  </sortState>
  <tableColumns count="2">
    <tableColumn id="1" xr3:uid="{67380F0B-29E3-467A-93C6-B3BBE1B7CC6E}" name="Sign Class"/>
    <tableColumn id="2" xr3:uid="{EA21B97A-6BC5-403E-97F5-E8B21DEFD63D}" name="Code"/>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B4499613-8A19-49DE-84C9-94CCF6B4F11C}" name="background_colour" displayName="background_colour" ref="X12:Y26" totalsRowShown="0">
  <autoFilter ref="X12:Y26" xr:uid="{B4499613-8A19-49DE-84C9-94CCF6B4F11C}"/>
  <sortState xmlns:xlrd2="http://schemas.microsoft.com/office/spreadsheetml/2017/richdata2" ref="X13:Y26">
    <sortCondition ref="X12:X26"/>
  </sortState>
  <tableColumns count="2">
    <tableColumn id="1" xr3:uid="{B1B63279-B4D9-44CC-A166-68C2FC92992E}" name="Background Colour"/>
    <tableColumn id="2" xr3:uid="{2E36E789-D2B6-46C6-8DA4-D22BCFF56317}" name="Code"/>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2028E4E8-1ADF-4D4D-A8CF-D824850417D8}" name="connection_mode" displayName="connection_mode" ref="X29:Y32" totalsRowShown="0">
  <autoFilter ref="X29:Y32" xr:uid="{2028E4E8-1ADF-4D4D-A8CF-D824850417D8}"/>
  <sortState xmlns:xlrd2="http://schemas.microsoft.com/office/spreadsheetml/2017/richdata2" ref="X30:Y32">
    <sortCondition ref="X29:X32"/>
  </sortState>
  <tableColumns count="2">
    <tableColumn id="1" xr3:uid="{CFB752C6-269D-425A-B838-B613F85296E7}" name="Connection Mode"/>
    <tableColumn id="2" xr3:uid="{7C413E8D-E870-41A2-AFA8-5168D6C049A7}" name="Code"/>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EEFB3C96-C42C-4437-8E55-6552A14F1B24}" name="icp_group" displayName="icp_group" ref="X35:Y37" totalsRowShown="0">
  <autoFilter ref="X35:Y37" xr:uid="{EEFB3C96-C42C-4437-8E55-6552A14F1B24}"/>
  <sortState xmlns:xlrd2="http://schemas.microsoft.com/office/spreadsheetml/2017/richdata2" ref="X36:Y37">
    <sortCondition ref="X35:X37"/>
  </sortState>
  <tableColumns count="2">
    <tableColumn id="1" xr3:uid="{F8D8A216-ABA8-4E4D-A10D-B15AE97044E2}" name="ICP Group"/>
    <tableColumn id="2" xr3:uid="{5EBCFD2E-520F-4AA4-B72A-AA73194153D4}" name="Code"/>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FF1F58F-774C-4049-91FE-0A1B8DD6B713}" name="retaining_wall_type_category" displayName="retaining_wall_type_category" ref="X40:Y43" totalsRowShown="0">
  <autoFilter ref="X40:Y43" xr:uid="{1FF1F58F-774C-4049-91FE-0A1B8DD6B713}"/>
  <sortState xmlns:xlrd2="http://schemas.microsoft.com/office/spreadsheetml/2017/richdata2" ref="X41:Y43">
    <sortCondition ref="X40:X43"/>
  </sortState>
  <tableColumns count="2">
    <tableColumn id="1" xr3:uid="{D6D9F5F3-B271-48DA-A834-9C119A0A13FB}" name="Retaining Wall Type Category"/>
    <tableColumn id="2" xr3:uid="{E7DF7115-645E-4265-B47F-B6AA83AEC313}" name="Code"/>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583312C2-A363-4D9F-B2DE-8335F08B76BB}" name="retaining_wall_type_sub_category" displayName="retaining_wall_type_sub_category" ref="X46:Y78" totalsRowShown="0">
  <autoFilter ref="X46:Y78" xr:uid="{583312C2-A363-4D9F-B2DE-8335F08B76BB}"/>
  <sortState xmlns:xlrd2="http://schemas.microsoft.com/office/spreadsheetml/2017/richdata2" ref="X47:Y78">
    <sortCondition ref="X46:X78"/>
  </sortState>
  <tableColumns count="2">
    <tableColumn id="1" xr3:uid="{96AED388-898B-4662-929E-D9A6C19772B9}" name="Retaining Wall Type Sub-Category"/>
    <tableColumn id="2" xr3:uid="{13A148DD-1B56-4EBB-88BC-4F47855AD479}" name="Code"/>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ADD304FF-70CC-4BE5-8A85-2BA30A75B6E1}" name="earth_material" displayName="earth_material" ref="X81:Y87" totalsRowShown="0">
  <autoFilter ref="X81:Y87" xr:uid="{ADD304FF-70CC-4BE5-8A85-2BA30A75B6E1}"/>
  <sortState xmlns:xlrd2="http://schemas.microsoft.com/office/spreadsheetml/2017/richdata2" ref="X82:Y87">
    <sortCondition ref="X81:X87"/>
  </sortState>
  <tableColumns count="2">
    <tableColumn id="1" xr3:uid="{60C28117-3FA1-4B67-9B9E-29E3B6BF8693}" name="Mechanically Stabilised Earth Material"/>
    <tableColumn id="2" xr3:uid="{BE126127-6639-4045-AE06-CFD81E7AB031}" name="Code"/>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A4B50C19-F52C-491A-872E-C2A6CD14BD9C}" name="land_use" displayName="land_use" ref="X90:Y109" totalsRowShown="0">
  <autoFilter ref="X90:Y109" xr:uid="{A4B50C19-F52C-491A-872E-C2A6CD14BD9C}"/>
  <sortState xmlns:xlrd2="http://schemas.microsoft.com/office/spreadsheetml/2017/richdata2" ref="X91:Y109">
    <sortCondition ref="X90:X109"/>
  </sortState>
  <tableColumns count="2">
    <tableColumn id="1" xr3:uid="{2AE30F51-E07F-43EA-8AD0-A88168FD7173}" name="Land Use"/>
    <tableColumn id="2" xr3:uid="{36EC2E37-40FF-4EA9-ADF3-0031F2C56FDF}" name="Code"/>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2D3F42CB-F008-41D3-AFEB-A0B4C9B9B5AF}" name="surfacing_primary_material" displayName="surfacing_primary_material" ref="X112:Y192" totalsRowShown="0">
  <autoFilter ref="X112:Y192" xr:uid="{2D3F42CB-F008-41D3-AFEB-A0B4C9B9B5AF}"/>
  <sortState xmlns:xlrd2="http://schemas.microsoft.com/office/spreadsheetml/2017/richdata2" ref="X113:Y192">
    <sortCondition ref="X112:X192"/>
  </sortState>
  <tableColumns count="2">
    <tableColumn id="1" xr3:uid="{457154D8-F4EA-481E-B358-CE9EC6798E0B}" name="Surfacing Primary Material"/>
    <tableColumn id="2" xr3:uid="{672C27D5-2C35-4BA2-9303-2E2A5220B650}" name="Code"/>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914F8E4-B95C-4526-BAA0-3765F902416E}" name="barrier_type" displayName="barrier_type" ref="B51:C79" totalsRowShown="0">
  <autoFilter ref="B51:C79" xr:uid="{4914F8E4-B95C-4526-BAA0-3765F902416E}"/>
  <sortState xmlns:xlrd2="http://schemas.microsoft.com/office/spreadsheetml/2017/richdata2" ref="B52:C79">
    <sortCondition ref="B51:B79"/>
  </sortState>
  <tableColumns count="2">
    <tableColumn id="1" xr3:uid="{7D58F1A1-2DE9-4786-BABA-F54E043773A5}" name="Barrier Type"/>
    <tableColumn id="2" xr3:uid="{39950EDA-E875-4AA2-8C28-F9453F7A3FE4}" name="Barrier Post Material"/>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38828AA3-FB96-491A-803A-1757AD1307EE}" name="pavement_design_spec" displayName="pavement_design_spec" ref="X195:Y210" totalsRowShown="0">
  <autoFilter ref="X195:Y210" xr:uid="{38828AA3-FB96-491A-803A-1757AD1307EE}"/>
  <sortState xmlns:xlrd2="http://schemas.microsoft.com/office/spreadsheetml/2017/richdata2" ref="X196:Y210">
    <sortCondition ref="X195:X210"/>
  </sortState>
  <tableColumns count="2">
    <tableColumn id="1" xr3:uid="{82771C48-C42D-45DF-B5BC-D5ECD35DE76A}" name="Pavement Design Spec"/>
    <tableColumn id="2" xr3:uid="{8390EFD5-EE4B-43D7-BF3D-C31C228B69B3}" name="Code"/>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4B8D794-68C0-43D2-9B3F-75A89DE79EE4}" name="stabilising_agent" displayName="stabilising_agent" ref="X213:Y221" totalsRowShown="0">
  <autoFilter ref="X213:Y221" xr:uid="{04B8D794-68C0-43D2-9B3F-75A89DE79EE4}"/>
  <sortState xmlns:xlrd2="http://schemas.microsoft.com/office/spreadsheetml/2017/richdata2" ref="X214:Y221">
    <sortCondition ref="X213:X221"/>
  </sortState>
  <tableColumns count="2">
    <tableColumn id="1" xr3:uid="{F14CA111-8F72-4A55-BD0D-1308D1DBF254}" name="Stabilising Agent"/>
    <tableColumn id="2" xr3:uid="{EF593C63-A036-4FB2-AAA2-51C1C19C2FB8}" name="Code"/>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381FDF2E-23A4-42FC-85A3-FFC295536B7D}" name="pavement_source" displayName="pavement_source" ref="AA1:AB264" totalsRowShown="0">
  <autoFilter ref="AA1:AB264" xr:uid="{381FDF2E-23A4-42FC-85A3-FFC295536B7D}"/>
  <sortState xmlns:xlrd2="http://schemas.microsoft.com/office/spreadsheetml/2017/richdata2" ref="AA2:AB264">
    <sortCondition ref="AA1:AA264"/>
  </sortState>
  <tableColumns count="2">
    <tableColumn id="1" xr3:uid="{864144CD-7044-4950-A7C1-74E370411985}" name="Pavement Source"/>
    <tableColumn id="2" xr3:uid="{81D9ADA4-1847-47DA-8B66-A50992A0921E}" name="Code"/>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417F5CE2-D3A8-4517-AFBB-4B74AE42A016}" name="non_tcd_sign_type" displayName="non_tcd_sign_type" ref="AG1:AH263" totalsRowShown="0">
  <autoFilter ref="AG1:AH263" xr:uid="{417F5CE2-D3A8-4517-AFBB-4B74AE42A016}"/>
  <sortState xmlns:xlrd2="http://schemas.microsoft.com/office/spreadsheetml/2017/richdata2" ref="AG2:AH263">
    <sortCondition ref="AG1:AG263"/>
  </sortState>
  <tableColumns count="2">
    <tableColumn id="1" xr3:uid="{268B7012-E725-4319-A59E-E39154B66EC6}" name="Non-TCD Sign Type"/>
    <tableColumn id="2" xr3:uid="{EA2059DE-2CBB-44BA-8D45-6DFFA9156243}" name="Code"/>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3CAFAED9-3EC4-428A-8BB5-3896CF1CABD3}" name="material_source" displayName="material_source" ref="AP1:AQ266" totalsRowShown="0">
  <autoFilter ref="AP1:AQ266" xr:uid="{3CAFAED9-3EC4-428A-8BB5-3896CF1CABD3}"/>
  <sortState xmlns:xlrd2="http://schemas.microsoft.com/office/spreadsheetml/2017/richdata2" ref="AP2:AQ266">
    <sortCondition ref="AP1:AP266"/>
  </sortState>
  <tableColumns count="2">
    <tableColumn id="1" xr3:uid="{E538D5C7-807F-4C76-90CA-420C94A8E5A3}" name="Material Source"/>
    <tableColumn id="2" xr3:uid="{1E375690-5C0C-4F92-BE5E-F349238F81EC}" name="Code"/>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9AB9507-C6B6-4E9E-828C-3B3B4E3F0B4B}" name="work_origin_id" displayName="work_origin_id" ref="AS1:AT69" totalsRowShown="0">
  <autoFilter ref="AS1:AT69" xr:uid="{09AB9507-C6B6-4E9E-828C-3B3B4E3F0B4B}"/>
  <sortState xmlns:xlrd2="http://schemas.microsoft.com/office/spreadsheetml/2017/richdata2" ref="AS2:AT69">
    <sortCondition ref="AS1:AS69"/>
  </sortState>
  <tableColumns count="2">
    <tableColumn id="1" xr3:uid="{9DE1483A-C152-46F5-8903-73872AE4101D}" name="Work Origin ID"/>
    <tableColumn id="2" xr3:uid="{3E7995EE-5C5D-41B4-9C59-A1AC28038312}" name="Code"/>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72A5101E-2A6A-4148-A1E7-ECBEC8A9CF91}" name="indicating_direction" displayName="indicating_direction" ref="AD1:AD9" totalsRowShown="0" headerRowDxfId="1654" dataDxfId="1653">
  <autoFilter ref="AD1:AD9" xr:uid="{72A5101E-2A6A-4148-A1E7-ECBEC8A9CF91}"/>
  <sortState xmlns:xlrd2="http://schemas.microsoft.com/office/spreadsheetml/2017/richdata2" ref="AD2:AD9">
    <sortCondition ref="AD1:AD9"/>
  </sortState>
  <tableColumns count="1">
    <tableColumn id="1" xr3:uid="{A1206E27-9459-4E4B-A775-C11A6D610A0E}" name="Indicating Direction (Non-AMDS)" dataDxfId="1652"/>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A14ECFFC-A1D8-49E3-99D3-35CBDEFCD380}" name="framed" displayName="framed" ref="AD12:AD15" totalsRowShown="0" headerRowDxfId="1651">
  <autoFilter ref="AD12:AD15" xr:uid="{A14ECFFC-A1D8-49E3-99D3-35CBDEFCD380}"/>
  <sortState xmlns:xlrd2="http://schemas.microsoft.com/office/spreadsheetml/2017/richdata2" ref="AD13:AD15">
    <sortCondition ref="AD12:AD15"/>
  </sortState>
  <tableColumns count="1">
    <tableColumn id="1" xr3:uid="{6AF67209-B36E-4F39-9983-0D4F386440E0}" name="Framed (Non-AMDS)"/>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782ADD93-CD56-49FE-AF73-601FA61F76F7}" name="sign_material" displayName="sign_material" ref="AD18:AE29" totalsRowShown="0">
  <autoFilter ref="AD18:AE29" xr:uid="{782ADD93-CD56-49FE-AF73-601FA61F76F7}"/>
  <sortState xmlns:xlrd2="http://schemas.microsoft.com/office/spreadsheetml/2017/richdata2" ref="AD19:AE29">
    <sortCondition ref="AD18:AD29"/>
  </sortState>
  <tableColumns count="2">
    <tableColumn id="1" xr3:uid="{47B670A2-890F-45DF-AF73-ADF8B4473446}" name="Sign Material (Non-AMDS)"/>
    <tableColumn id="2" xr3:uid="{0D42665A-C7DF-4B1B-80A2-5EF4B50D3C54}" name="Code"/>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0D1B5D6-3701-4AE5-B9AB-898F24CC34FC}" name="sign_colour" displayName="sign_colour" ref="AD32:AE47" totalsRowShown="0">
  <autoFilter ref="AD32:AE47" xr:uid="{B0D1B5D6-3701-4AE5-B9AB-898F24CC34FC}"/>
  <sortState xmlns:xlrd2="http://schemas.microsoft.com/office/spreadsheetml/2017/richdata2" ref="AD33:AE47">
    <sortCondition ref="AD32:AD47"/>
  </sortState>
  <tableColumns count="2">
    <tableColumn id="1" xr3:uid="{523CB63C-721E-45D1-B45C-808D6BD1D007}" name="Sign Colour (Non-AMDS)"/>
    <tableColumn id="2" xr3:uid="{280DA7A4-4F2F-4FA8-AA48-42A3C9C7819F}" name="Cod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nzta.govt.nz/roads-and-rail/asset-management-data-standard/data-standard/"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17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7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72.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73.xml"/><Relationship Id="rId2" Type="http://schemas.openxmlformats.org/officeDocument/2006/relationships/printerSettings" Target="../printerSettings/printerSettings3.bin"/><Relationship Id="rId1" Type="http://schemas.openxmlformats.org/officeDocument/2006/relationships/hyperlink" Target="https://www.nzta.govt.nz/resources/traffic-control-devices-manual/sign-specifications/" TargetMode="External"/></Relationships>
</file>

<file path=xl/worksheets/_rels/sheet14.xml.rels><?xml version="1.0" encoding="UTF-8" standalone="yes"?>
<Relationships xmlns="http://schemas.openxmlformats.org/package/2006/relationships"><Relationship Id="rId1" Type="http://schemas.openxmlformats.org/officeDocument/2006/relationships/table" Target="../tables/table17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75.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76.xml"/><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7.xml"/><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78.xml"/><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9.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2" Type="http://schemas.openxmlformats.org/officeDocument/2006/relationships/table" Target="../tables/table180.xml"/><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81.xml"/><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182.xml"/><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183.xml"/><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184.xml"/><Relationship Id="rId1" Type="http://schemas.openxmlformats.org/officeDocument/2006/relationships/drawing" Target="../drawings/drawing2.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185.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186.xml"/><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27.xml.rels><?xml version="1.0" encoding="UTF-8" standalone="yes"?>
<Relationships xmlns="http://schemas.openxmlformats.org/package/2006/relationships"><Relationship Id="rId1" Type="http://schemas.openxmlformats.org/officeDocument/2006/relationships/table" Target="../tables/table187.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188.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89.xml"/></Relationships>
</file>

<file path=xl/worksheets/_rels/sheet3.xml.rels><?xml version="1.0" encoding="UTF-8" standalone="yes"?>
<Relationships xmlns="http://schemas.openxmlformats.org/package/2006/relationships"><Relationship Id="rId26" Type="http://schemas.openxmlformats.org/officeDocument/2006/relationships/table" Target="../tables/table26.xml"/><Relationship Id="rId117" Type="http://schemas.openxmlformats.org/officeDocument/2006/relationships/table" Target="../tables/table117.xml"/><Relationship Id="rId21" Type="http://schemas.openxmlformats.org/officeDocument/2006/relationships/table" Target="../tables/table21.xml"/><Relationship Id="rId42" Type="http://schemas.openxmlformats.org/officeDocument/2006/relationships/table" Target="../tables/table42.xml"/><Relationship Id="rId47" Type="http://schemas.openxmlformats.org/officeDocument/2006/relationships/table" Target="../tables/table47.xml"/><Relationship Id="rId63" Type="http://schemas.openxmlformats.org/officeDocument/2006/relationships/table" Target="../tables/table63.xml"/><Relationship Id="rId68" Type="http://schemas.openxmlformats.org/officeDocument/2006/relationships/table" Target="../tables/table68.xml"/><Relationship Id="rId84" Type="http://schemas.openxmlformats.org/officeDocument/2006/relationships/table" Target="../tables/table84.xml"/><Relationship Id="rId89" Type="http://schemas.openxmlformats.org/officeDocument/2006/relationships/table" Target="../tables/table89.xml"/><Relationship Id="rId112" Type="http://schemas.openxmlformats.org/officeDocument/2006/relationships/table" Target="../tables/table112.xml"/><Relationship Id="rId133" Type="http://schemas.openxmlformats.org/officeDocument/2006/relationships/table" Target="../tables/table133.xml"/><Relationship Id="rId138" Type="http://schemas.openxmlformats.org/officeDocument/2006/relationships/table" Target="../tables/table138.xml"/><Relationship Id="rId154" Type="http://schemas.openxmlformats.org/officeDocument/2006/relationships/table" Target="../tables/table154.xml"/><Relationship Id="rId159" Type="http://schemas.openxmlformats.org/officeDocument/2006/relationships/table" Target="../tables/table159.xml"/><Relationship Id="rId16" Type="http://schemas.openxmlformats.org/officeDocument/2006/relationships/table" Target="../tables/table16.xml"/><Relationship Id="rId107" Type="http://schemas.openxmlformats.org/officeDocument/2006/relationships/table" Target="../tables/table107.xml"/><Relationship Id="rId11" Type="http://schemas.openxmlformats.org/officeDocument/2006/relationships/table" Target="../tables/table11.xml"/><Relationship Id="rId32" Type="http://schemas.openxmlformats.org/officeDocument/2006/relationships/table" Target="../tables/table32.xml"/><Relationship Id="rId37" Type="http://schemas.openxmlformats.org/officeDocument/2006/relationships/table" Target="../tables/table37.xml"/><Relationship Id="rId53" Type="http://schemas.openxmlformats.org/officeDocument/2006/relationships/table" Target="../tables/table53.xml"/><Relationship Id="rId58" Type="http://schemas.openxmlformats.org/officeDocument/2006/relationships/table" Target="../tables/table58.xml"/><Relationship Id="rId74" Type="http://schemas.openxmlformats.org/officeDocument/2006/relationships/table" Target="../tables/table74.xml"/><Relationship Id="rId79" Type="http://schemas.openxmlformats.org/officeDocument/2006/relationships/table" Target="../tables/table79.xml"/><Relationship Id="rId102" Type="http://schemas.openxmlformats.org/officeDocument/2006/relationships/table" Target="../tables/table102.xml"/><Relationship Id="rId123" Type="http://schemas.openxmlformats.org/officeDocument/2006/relationships/table" Target="../tables/table123.xml"/><Relationship Id="rId128" Type="http://schemas.openxmlformats.org/officeDocument/2006/relationships/table" Target="../tables/table128.xml"/><Relationship Id="rId144" Type="http://schemas.openxmlformats.org/officeDocument/2006/relationships/table" Target="../tables/table144.xml"/><Relationship Id="rId149" Type="http://schemas.openxmlformats.org/officeDocument/2006/relationships/table" Target="../tables/table149.xml"/><Relationship Id="rId5" Type="http://schemas.openxmlformats.org/officeDocument/2006/relationships/table" Target="../tables/table5.xml"/><Relationship Id="rId90" Type="http://schemas.openxmlformats.org/officeDocument/2006/relationships/table" Target="../tables/table90.xml"/><Relationship Id="rId95" Type="http://schemas.openxmlformats.org/officeDocument/2006/relationships/table" Target="../tables/table95.xml"/><Relationship Id="rId160" Type="http://schemas.openxmlformats.org/officeDocument/2006/relationships/table" Target="../tables/table160.xml"/><Relationship Id="rId22" Type="http://schemas.openxmlformats.org/officeDocument/2006/relationships/table" Target="../tables/table22.xml"/><Relationship Id="rId27" Type="http://schemas.openxmlformats.org/officeDocument/2006/relationships/table" Target="../tables/table27.xml"/><Relationship Id="rId43" Type="http://schemas.openxmlformats.org/officeDocument/2006/relationships/table" Target="../tables/table43.xml"/><Relationship Id="rId48" Type="http://schemas.openxmlformats.org/officeDocument/2006/relationships/table" Target="../tables/table48.xml"/><Relationship Id="rId64" Type="http://schemas.openxmlformats.org/officeDocument/2006/relationships/table" Target="../tables/table64.xml"/><Relationship Id="rId69" Type="http://schemas.openxmlformats.org/officeDocument/2006/relationships/table" Target="../tables/table69.xml"/><Relationship Id="rId113" Type="http://schemas.openxmlformats.org/officeDocument/2006/relationships/table" Target="../tables/table113.xml"/><Relationship Id="rId118" Type="http://schemas.openxmlformats.org/officeDocument/2006/relationships/table" Target="../tables/table118.xml"/><Relationship Id="rId134" Type="http://schemas.openxmlformats.org/officeDocument/2006/relationships/table" Target="../tables/table134.xml"/><Relationship Id="rId139" Type="http://schemas.openxmlformats.org/officeDocument/2006/relationships/table" Target="../tables/table139.xml"/><Relationship Id="rId80" Type="http://schemas.openxmlformats.org/officeDocument/2006/relationships/table" Target="../tables/table80.xml"/><Relationship Id="rId85" Type="http://schemas.openxmlformats.org/officeDocument/2006/relationships/table" Target="../tables/table85.xml"/><Relationship Id="rId150" Type="http://schemas.openxmlformats.org/officeDocument/2006/relationships/table" Target="../tables/table150.xml"/><Relationship Id="rId155" Type="http://schemas.openxmlformats.org/officeDocument/2006/relationships/table" Target="../tables/table155.xml"/><Relationship Id="rId12" Type="http://schemas.openxmlformats.org/officeDocument/2006/relationships/table" Target="../tables/table12.xml"/><Relationship Id="rId17" Type="http://schemas.openxmlformats.org/officeDocument/2006/relationships/table" Target="../tables/table17.xml"/><Relationship Id="rId33" Type="http://schemas.openxmlformats.org/officeDocument/2006/relationships/table" Target="../tables/table33.xml"/><Relationship Id="rId38" Type="http://schemas.openxmlformats.org/officeDocument/2006/relationships/table" Target="../tables/table38.xml"/><Relationship Id="rId59" Type="http://schemas.openxmlformats.org/officeDocument/2006/relationships/table" Target="../tables/table59.xml"/><Relationship Id="rId103" Type="http://schemas.openxmlformats.org/officeDocument/2006/relationships/table" Target="../tables/table103.xml"/><Relationship Id="rId108" Type="http://schemas.openxmlformats.org/officeDocument/2006/relationships/table" Target="../tables/table108.xml"/><Relationship Id="rId124" Type="http://schemas.openxmlformats.org/officeDocument/2006/relationships/table" Target="../tables/table124.xml"/><Relationship Id="rId129" Type="http://schemas.openxmlformats.org/officeDocument/2006/relationships/table" Target="../tables/table129.xml"/><Relationship Id="rId54" Type="http://schemas.openxmlformats.org/officeDocument/2006/relationships/table" Target="../tables/table54.xml"/><Relationship Id="rId70" Type="http://schemas.openxmlformats.org/officeDocument/2006/relationships/table" Target="../tables/table70.xml"/><Relationship Id="rId75" Type="http://schemas.openxmlformats.org/officeDocument/2006/relationships/table" Target="../tables/table75.xml"/><Relationship Id="rId91" Type="http://schemas.openxmlformats.org/officeDocument/2006/relationships/table" Target="../tables/table91.xml"/><Relationship Id="rId96" Type="http://schemas.openxmlformats.org/officeDocument/2006/relationships/table" Target="../tables/table96.xml"/><Relationship Id="rId140" Type="http://schemas.openxmlformats.org/officeDocument/2006/relationships/table" Target="../tables/table140.xml"/><Relationship Id="rId145" Type="http://schemas.openxmlformats.org/officeDocument/2006/relationships/table" Target="../tables/table145.xml"/><Relationship Id="rId161" Type="http://schemas.openxmlformats.org/officeDocument/2006/relationships/table" Target="../tables/table161.xml"/><Relationship Id="rId1" Type="http://schemas.openxmlformats.org/officeDocument/2006/relationships/printerSettings" Target="../printerSettings/printerSettings2.bin"/><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 Id="rId57" Type="http://schemas.openxmlformats.org/officeDocument/2006/relationships/table" Target="../tables/table57.xml"/><Relationship Id="rId106" Type="http://schemas.openxmlformats.org/officeDocument/2006/relationships/table" Target="../tables/table106.xml"/><Relationship Id="rId114" Type="http://schemas.openxmlformats.org/officeDocument/2006/relationships/table" Target="../tables/table114.xml"/><Relationship Id="rId119" Type="http://schemas.openxmlformats.org/officeDocument/2006/relationships/table" Target="../tables/table119.xml"/><Relationship Id="rId127" Type="http://schemas.openxmlformats.org/officeDocument/2006/relationships/table" Target="../tables/table127.xml"/><Relationship Id="rId10" Type="http://schemas.openxmlformats.org/officeDocument/2006/relationships/table" Target="../tables/table10.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60" Type="http://schemas.openxmlformats.org/officeDocument/2006/relationships/table" Target="../tables/table60.xml"/><Relationship Id="rId65" Type="http://schemas.openxmlformats.org/officeDocument/2006/relationships/table" Target="../tables/table65.xml"/><Relationship Id="rId73" Type="http://schemas.openxmlformats.org/officeDocument/2006/relationships/table" Target="../tables/table73.xml"/><Relationship Id="rId78" Type="http://schemas.openxmlformats.org/officeDocument/2006/relationships/table" Target="../tables/table78.xml"/><Relationship Id="rId81" Type="http://schemas.openxmlformats.org/officeDocument/2006/relationships/table" Target="../tables/table81.xml"/><Relationship Id="rId86" Type="http://schemas.openxmlformats.org/officeDocument/2006/relationships/table" Target="../tables/table86.xml"/><Relationship Id="rId94" Type="http://schemas.openxmlformats.org/officeDocument/2006/relationships/table" Target="../tables/table94.xml"/><Relationship Id="rId99" Type="http://schemas.openxmlformats.org/officeDocument/2006/relationships/table" Target="../tables/table99.xml"/><Relationship Id="rId101" Type="http://schemas.openxmlformats.org/officeDocument/2006/relationships/table" Target="../tables/table101.xml"/><Relationship Id="rId122" Type="http://schemas.openxmlformats.org/officeDocument/2006/relationships/table" Target="../tables/table122.xml"/><Relationship Id="rId130" Type="http://schemas.openxmlformats.org/officeDocument/2006/relationships/table" Target="../tables/table130.xml"/><Relationship Id="rId135" Type="http://schemas.openxmlformats.org/officeDocument/2006/relationships/table" Target="../tables/table135.xml"/><Relationship Id="rId143" Type="http://schemas.openxmlformats.org/officeDocument/2006/relationships/table" Target="../tables/table143.xml"/><Relationship Id="rId148" Type="http://schemas.openxmlformats.org/officeDocument/2006/relationships/table" Target="../tables/table148.xml"/><Relationship Id="rId151" Type="http://schemas.openxmlformats.org/officeDocument/2006/relationships/table" Target="../tables/table151.xml"/><Relationship Id="rId156" Type="http://schemas.openxmlformats.org/officeDocument/2006/relationships/table" Target="../tables/table156.xml"/><Relationship Id="rId4" Type="http://schemas.openxmlformats.org/officeDocument/2006/relationships/table" Target="../tables/table4.xml"/><Relationship Id="rId9" Type="http://schemas.openxmlformats.org/officeDocument/2006/relationships/table" Target="../tables/table9.xml"/><Relationship Id="rId13" Type="http://schemas.openxmlformats.org/officeDocument/2006/relationships/table" Target="../tables/table13.xml"/><Relationship Id="rId18" Type="http://schemas.openxmlformats.org/officeDocument/2006/relationships/table" Target="../tables/table18.xml"/><Relationship Id="rId39" Type="http://schemas.openxmlformats.org/officeDocument/2006/relationships/table" Target="../tables/table39.xml"/><Relationship Id="rId109" Type="http://schemas.openxmlformats.org/officeDocument/2006/relationships/table" Target="../tables/table109.xml"/><Relationship Id="rId34" Type="http://schemas.openxmlformats.org/officeDocument/2006/relationships/table" Target="../tables/table34.xml"/><Relationship Id="rId50" Type="http://schemas.openxmlformats.org/officeDocument/2006/relationships/table" Target="../tables/table50.xml"/><Relationship Id="rId55" Type="http://schemas.openxmlformats.org/officeDocument/2006/relationships/table" Target="../tables/table55.xml"/><Relationship Id="rId76" Type="http://schemas.openxmlformats.org/officeDocument/2006/relationships/table" Target="../tables/table76.xml"/><Relationship Id="rId97" Type="http://schemas.openxmlformats.org/officeDocument/2006/relationships/table" Target="../tables/table97.xml"/><Relationship Id="rId104" Type="http://schemas.openxmlformats.org/officeDocument/2006/relationships/table" Target="../tables/table104.xml"/><Relationship Id="rId120" Type="http://schemas.openxmlformats.org/officeDocument/2006/relationships/table" Target="../tables/table120.xml"/><Relationship Id="rId125" Type="http://schemas.openxmlformats.org/officeDocument/2006/relationships/table" Target="../tables/table125.xml"/><Relationship Id="rId141" Type="http://schemas.openxmlformats.org/officeDocument/2006/relationships/table" Target="../tables/table141.xml"/><Relationship Id="rId146" Type="http://schemas.openxmlformats.org/officeDocument/2006/relationships/table" Target="../tables/table146.xml"/><Relationship Id="rId7" Type="http://schemas.openxmlformats.org/officeDocument/2006/relationships/table" Target="../tables/table7.xml"/><Relationship Id="rId71" Type="http://schemas.openxmlformats.org/officeDocument/2006/relationships/table" Target="../tables/table71.xml"/><Relationship Id="rId92" Type="http://schemas.openxmlformats.org/officeDocument/2006/relationships/table" Target="../tables/table92.xml"/><Relationship Id="rId162" Type="http://schemas.openxmlformats.org/officeDocument/2006/relationships/table" Target="../tables/table162.xml"/><Relationship Id="rId2" Type="http://schemas.openxmlformats.org/officeDocument/2006/relationships/table" Target="../tables/table2.xml"/><Relationship Id="rId29" Type="http://schemas.openxmlformats.org/officeDocument/2006/relationships/table" Target="../tables/table29.xml"/><Relationship Id="rId24" Type="http://schemas.openxmlformats.org/officeDocument/2006/relationships/table" Target="../tables/table24.xml"/><Relationship Id="rId40" Type="http://schemas.openxmlformats.org/officeDocument/2006/relationships/table" Target="../tables/table40.xml"/><Relationship Id="rId45" Type="http://schemas.openxmlformats.org/officeDocument/2006/relationships/table" Target="../tables/table45.xml"/><Relationship Id="rId66" Type="http://schemas.openxmlformats.org/officeDocument/2006/relationships/table" Target="../tables/table66.xml"/><Relationship Id="rId87" Type="http://schemas.openxmlformats.org/officeDocument/2006/relationships/table" Target="../tables/table87.xml"/><Relationship Id="rId110" Type="http://schemas.openxmlformats.org/officeDocument/2006/relationships/table" Target="../tables/table110.xml"/><Relationship Id="rId115" Type="http://schemas.openxmlformats.org/officeDocument/2006/relationships/table" Target="../tables/table115.xml"/><Relationship Id="rId131" Type="http://schemas.openxmlformats.org/officeDocument/2006/relationships/table" Target="../tables/table131.xml"/><Relationship Id="rId136" Type="http://schemas.openxmlformats.org/officeDocument/2006/relationships/table" Target="../tables/table136.xml"/><Relationship Id="rId157" Type="http://schemas.openxmlformats.org/officeDocument/2006/relationships/table" Target="../tables/table157.xml"/><Relationship Id="rId61" Type="http://schemas.openxmlformats.org/officeDocument/2006/relationships/table" Target="../tables/table61.xml"/><Relationship Id="rId82" Type="http://schemas.openxmlformats.org/officeDocument/2006/relationships/table" Target="../tables/table82.xml"/><Relationship Id="rId152" Type="http://schemas.openxmlformats.org/officeDocument/2006/relationships/table" Target="../tables/table152.xml"/><Relationship Id="rId19" Type="http://schemas.openxmlformats.org/officeDocument/2006/relationships/table" Target="../tables/table19.xml"/><Relationship Id="rId14" Type="http://schemas.openxmlformats.org/officeDocument/2006/relationships/table" Target="../tables/table14.xml"/><Relationship Id="rId30" Type="http://schemas.openxmlformats.org/officeDocument/2006/relationships/table" Target="../tables/table30.xml"/><Relationship Id="rId35" Type="http://schemas.openxmlformats.org/officeDocument/2006/relationships/table" Target="../tables/table35.xml"/><Relationship Id="rId56" Type="http://schemas.openxmlformats.org/officeDocument/2006/relationships/table" Target="../tables/table56.xml"/><Relationship Id="rId77" Type="http://schemas.openxmlformats.org/officeDocument/2006/relationships/table" Target="../tables/table77.xml"/><Relationship Id="rId100" Type="http://schemas.openxmlformats.org/officeDocument/2006/relationships/table" Target="../tables/table100.xml"/><Relationship Id="rId105" Type="http://schemas.openxmlformats.org/officeDocument/2006/relationships/table" Target="../tables/table105.xml"/><Relationship Id="rId126" Type="http://schemas.openxmlformats.org/officeDocument/2006/relationships/table" Target="../tables/table126.xml"/><Relationship Id="rId147" Type="http://schemas.openxmlformats.org/officeDocument/2006/relationships/table" Target="../tables/table147.xml"/><Relationship Id="rId8" Type="http://schemas.openxmlformats.org/officeDocument/2006/relationships/table" Target="../tables/table8.xml"/><Relationship Id="rId51" Type="http://schemas.openxmlformats.org/officeDocument/2006/relationships/table" Target="../tables/table51.xml"/><Relationship Id="rId72" Type="http://schemas.openxmlformats.org/officeDocument/2006/relationships/table" Target="../tables/table72.xml"/><Relationship Id="rId93" Type="http://schemas.openxmlformats.org/officeDocument/2006/relationships/table" Target="../tables/table93.xml"/><Relationship Id="rId98" Type="http://schemas.openxmlformats.org/officeDocument/2006/relationships/table" Target="../tables/table98.xml"/><Relationship Id="rId121" Type="http://schemas.openxmlformats.org/officeDocument/2006/relationships/table" Target="../tables/table121.xml"/><Relationship Id="rId142" Type="http://schemas.openxmlformats.org/officeDocument/2006/relationships/table" Target="../tables/table142.xml"/><Relationship Id="rId163" Type="http://schemas.openxmlformats.org/officeDocument/2006/relationships/table" Target="../tables/table163.xml"/><Relationship Id="rId3" Type="http://schemas.openxmlformats.org/officeDocument/2006/relationships/table" Target="../tables/table3.xml"/><Relationship Id="rId25" Type="http://schemas.openxmlformats.org/officeDocument/2006/relationships/table" Target="../tables/table25.xml"/><Relationship Id="rId46" Type="http://schemas.openxmlformats.org/officeDocument/2006/relationships/table" Target="../tables/table46.xml"/><Relationship Id="rId67" Type="http://schemas.openxmlformats.org/officeDocument/2006/relationships/table" Target="../tables/table67.xml"/><Relationship Id="rId116" Type="http://schemas.openxmlformats.org/officeDocument/2006/relationships/table" Target="../tables/table116.xml"/><Relationship Id="rId137" Type="http://schemas.openxmlformats.org/officeDocument/2006/relationships/table" Target="../tables/table137.xml"/><Relationship Id="rId158" Type="http://schemas.openxmlformats.org/officeDocument/2006/relationships/table" Target="../tables/table158.xml"/><Relationship Id="rId20" Type="http://schemas.openxmlformats.org/officeDocument/2006/relationships/table" Target="../tables/table20.xml"/><Relationship Id="rId41" Type="http://schemas.openxmlformats.org/officeDocument/2006/relationships/table" Target="../tables/table41.xml"/><Relationship Id="rId62" Type="http://schemas.openxmlformats.org/officeDocument/2006/relationships/table" Target="../tables/table62.xml"/><Relationship Id="rId83" Type="http://schemas.openxmlformats.org/officeDocument/2006/relationships/table" Target="../tables/table83.xml"/><Relationship Id="rId88" Type="http://schemas.openxmlformats.org/officeDocument/2006/relationships/table" Target="../tables/table88.xml"/><Relationship Id="rId111" Type="http://schemas.openxmlformats.org/officeDocument/2006/relationships/table" Target="../tables/table111.xml"/><Relationship Id="rId132" Type="http://schemas.openxmlformats.org/officeDocument/2006/relationships/table" Target="../tables/table132.xml"/><Relationship Id="rId153" Type="http://schemas.openxmlformats.org/officeDocument/2006/relationships/table" Target="../tables/table153.xml"/></Relationships>
</file>

<file path=xl/worksheets/_rels/sheet30.xml.rels><?xml version="1.0" encoding="UTF-8" standalone="yes"?>
<Relationships xmlns="http://schemas.openxmlformats.org/package/2006/relationships"><Relationship Id="rId1" Type="http://schemas.openxmlformats.org/officeDocument/2006/relationships/table" Target="../tables/table190.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191.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192.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193.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194.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195.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196.xm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6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16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16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16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6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I30"/>
  <sheetViews>
    <sheetView zoomScale="130" zoomScaleNormal="130" workbookViewId="0">
      <selection activeCell="C13" sqref="C13"/>
    </sheetView>
  </sheetViews>
  <sheetFormatPr defaultColWidth="9.140625" defaultRowHeight="12.75" x14ac:dyDescent="0.2"/>
  <cols>
    <col min="2" max="2" width="17.42578125" customWidth="1"/>
    <col min="3" max="3" width="110.28515625" bestFit="1" customWidth="1"/>
    <col min="7" max="7" width="4.7109375" customWidth="1"/>
    <col min="8" max="8" width="12.85546875" bestFit="1" customWidth="1"/>
    <col min="9" max="9" width="11.5703125" customWidth="1"/>
    <col min="18" max="18" width="12.42578125" bestFit="1" customWidth="1"/>
    <col min="19" max="19" width="16.28515625" customWidth="1"/>
  </cols>
  <sheetData>
    <row r="1" spans="2:9" ht="13.5" thickBot="1" x14ac:dyDescent="0.25"/>
    <row r="2" spans="2:9" ht="13.5" thickTop="1" x14ac:dyDescent="0.2">
      <c r="D2" s="37"/>
      <c r="E2" s="38"/>
      <c r="F2" s="38"/>
      <c r="G2" s="38"/>
      <c r="H2" s="38"/>
      <c r="I2" s="39"/>
    </row>
    <row r="3" spans="2:9" ht="15" x14ac:dyDescent="0.25">
      <c r="B3" s="29" t="s">
        <v>0</v>
      </c>
      <c r="C3" s="33">
        <v>1.2</v>
      </c>
      <c r="D3" s="40"/>
      <c r="I3" s="41"/>
    </row>
    <row r="4" spans="2:9" ht="15" x14ac:dyDescent="0.25">
      <c r="B4" s="29" t="s">
        <v>1</v>
      </c>
      <c r="C4" s="34">
        <v>46044</v>
      </c>
      <c r="D4" s="40"/>
      <c r="I4" s="41"/>
    </row>
    <row r="5" spans="2:9" ht="15" x14ac:dyDescent="0.25">
      <c r="B5" s="29" t="s">
        <v>2</v>
      </c>
      <c r="C5" s="35" t="s">
        <v>5125</v>
      </c>
      <c r="D5" s="40"/>
      <c r="I5" s="41"/>
    </row>
    <row r="6" spans="2:9" ht="15" x14ac:dyDescent="0.25">
      <c r="B6" s="29" t="s">
        <v>3</v>
      </c>
      <c r="C6" s="31" t="s">
        <v>4</v>
      </c>
      <c r="D6" s="40"/>
      <c r="I6" s="41"/>
    </row>
    <row r="7" spans="2:9" ht="13.5" thickBot="1" x14ac:dyDescent="0.25">
      <c r="D7" s="42"/>
      <c r="E7" s="43"/>
      <c r="F7" s="43"/>
      <c r="G7" s="43"/>
      <c r="H7" s="43"/>
      <c r="I7" s="44"/>
    </row>
    <row r="8" spans="2:9" ht="16.5" thickTop="1" x14ac:dyDescent="0.25">
      <c r="B8" s="30" t="s">
        <v>5</v>
      </c>
      <c r="D8" s="38"/>
      <c r="E8" s="38"/>
      <c r="F8" s="38"/>
      <c r="G8" s="38"/>
      <c r="H8" s="38"/>
      <c r="I8" s="38"/>
    </row>
    <row r="10" spans="2:9" x14ac:dyDescent="0.2">
      <c r="B10" s="3" t="s">
        <v>5123</v>
      </c>
    </row>
    <row r="11" spans="2:9" x14ac:dyDescent="0.2">
      <c r="B11" s="3" t="s">
        <v>5122</v>
      </c>
    </row>
    <row r="13" spans="2:9" x14ac:dyDescent="0.2">
      <c r="B13" s="36"/>
      <c r="C13" s="35"/>
    </row>
    <row r="14" spans="2:9" x14ac:dyDescent="0.2">
      <c r="B14" s="3" t="s">
        <v>5461</v>
      </c>
      <c r="C14" s="35" t="s">
        <v>5648</v>
      </c>
    </row>
    <row r="15" spans="2:9" x14ac:dyDescent="0.2">
      <c r="B15" s="3" t="s">
        <v>5469</v>
      </c>
      <c r="C15" s="35" t="s">
        <v>5649</v>
      </c>
    </row>
    <row r="17" spans="2:3" x14ac:dyDescent="0.2">
      <c r="B17" s="35" t="s">
        <v>5124</v>
      </c>
      <c r="C17" s="35" t="s">
        <v>5125</v>
      </c>
    </row>
    <row r="18" spans="2:3" x14ac:dyDescent="0.2">
      <c r="B18" s="36"/>
      <c r="C18" s="36"/>
    </row>
    <row r="19" spans="2:3" x14ac:dyDescent="0.2">
      <c r="B19" s="36"/>
      <c r="C19" s="36"/>
    </row>
    <row r="20" spans="2:3" x14ac:dyDescent="0.2">
      <c r="B20" s="36"/>
      <c r="C20" s="36"/>
    </row>
    <row r="21" spans="2:3" x14ac:dyDescent="0.2">
      <c r="B21" s="36"/>
      <c r="C21" s="36"/>
    </row>
    <row r="22" spans="2:3" x14ac:dyDescent="0.2">
      <c r="B22" s="36"/>
      <c r="C22" s="36"/>
    </row>
    <row r="23" spans="2:3" x14ac:dyDescent="0.2">
      <c r="B23" s="36"/>
      <c r="C23" s="36"/>
    </row>
    <row r="24" spans="2:3" x14ac:dyDescent="0.2">
      <c r="B24" s="36"/>
      <c r="C24" s="36"/>
    </row>
    <row r="25" spans="2:3" x14ac:dyDescent="0.2">
      <c r="B25" s="36"/>
      <c r="C25" s="36"/>
    </row>
    <row r="26" spans="2:3" x14ac:dyDescent="0.2">
      <c r="B26" s="36"/>
      <c r="C26" s="36"/>
    </row>
    <row r="27" spans="2:3" x14ac:dyDescent="0.2">
      <c r="B27" s="36"/>
      <c r="C27" s="36"/>
    </row>
    <row r="28" spans="2:3" x14ac:dyDescent="0.2">
      <c r="B28" s="36"/>
      <c r="C28" s="36"/>
    </row>
    <row r="29" spans="2:3" x14ac:dyDescent="0.2">
      <c r="B29" s="36"/>
      <c r="C29" s="36"/>
    </row>
    <row r="30" spans="2:3" x14ac:dyDescent="0.2">
      <c r="B30" s="36"/>
      <c r="C30" s="36"/>
    </row>
  </sheetData>
  <phoneticPr fontId="0" type="noConversion"/>
  <hyperlinks>
    <hyperlink ref="C6" r:id="rId1" xr:uid="{D7BCB1AA-CEDA-46AE-99E4-D8533B96AC5A}"/>
  </hyperlinks>
  <pageMargins left="0.75" right="0.75" top="1" bottom="1" header="0.5" footer="0.5"/>
  <pageSetup scale="81" orientation="portrait"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ADD56-F9DA-4BA5-B993-8B6F38964231}">
  <sheetPr>
    <tabColor theme="2" tint="-0.249977111117893"/>
  </sheetPr>
  <dimension ref="A1:AO9"/>
  <sheetViews>
    <sheetView zoomScaleNormal="100" workbookViewId="0">
      <pane xSplit="8" ySplit="4" topLeftCell="I5" activePane="bottomRight" state="frozen"/>
      <selection pane="topRight" activeCell="I1" sqref="I1"/>
      <selection pane="bottomLeft" activeCell="A5" sqref="A5"/>
      <selection pane="bottomRight" activeCell="K18" sqref="K18"/>
    </sheetView>
  </sheetViews>
  <sheetFormatPr defaultRowHeight="12.75" x14ac:dyDescent="0.2"/>
  <cols>
    <col min="1" max="4" width="10.7109375" customWidth="1"/>
    <col min="5" max="5" width="13.85546875" bestFit="1" customWidth="1"/>
    <col min="6" max="8" width="10.7109375" customWidth="1"/>
    <col min="11" max="11" width="19.42578125" bestFit="1" customWidth="1"/>
    <col min="12" max="30" width="19.42578125" customWidth="1"/>
    <col min="31" max="31" width="20.28515625" bestFit="1" customWidth="1"/>
    <col min="32" max="32" width="21.7109375" bestFit="1" customWidth="1"/>
    <col min="33" max="33" width="28.5703125" bestFit="1" customWidth="1"/>
    <col min="34" max="34" width="33.140625" bestFit="1" customWidth="1"/>
    <col min="35" max="35" width="39.85546875" bestFit="1" customWidth="1"/>
    <col min="36" max="36" width="32.7109375" bestFit="1" customWidth="1"/>
    <col min="37" max="37" width="32" bestFit="1" customWidth="1"/>
    <col min="38" max="38" width="18.140625" bestFit="1" customWidth="1"/>
    <col min="39" max="39" width="30" bestFit="1" customWidth="1"/>
    <col min="40" max="40" width="32.28515625" bestFit="1" customWidth="1"/>
  </cols>
  <sheetData>
    <row r="1" spans="1:41" ht="123" customHeight="1" x14ac:dyDescent="0.2">
      <c r="A1" s="52" t="s">
        <v>3061</v>
      </c>
      <c r="B1" s="52" t="s">
        <v>5462</v>
      </c>
      <c r="C1" s="52" t="s">
        <v>3062</v>
      </c>
      <c r="D1" s="53" t="s">
        <v>3063</v>
      </c>
      <c r="E1" s="52" t="s">
        <v>3064</v>
      </c>
      <c r="F1" s="52" t="s">
        <v>3065</v>
      </c>
      <c r="G1" s="53" t="s">
        <v>3066</v>
      </c>
      <c r="H1" s="53"/>
      <c r="I1" s="53"/>
      <c r="J1" s="53"/>
      <c r="K1" s="52"/>
      <c r="L1" s="52"/>
      <c r="M1" s="53" t="s">
        <v>3663</v>
      </c>
      <c r="N1" s="53" t="s">
        <v>3233</v>
      </c>
      <c r="O1" s="52" t="s">
        <v>3070</v>
      </c>
      <c r="P1" s="52" t="s">
        <v>3071</v>
      </c>
      <c r="Q1" s="52" t="s">
        <v>3072</v>
      </c>
      <c r="R1" s="52" t="s">
        <v>3655</v>
      </c>
      <c r="S1" s="52" t="s">
        <v>3074</v>
      </c>
      <c r="T1" s="52" t="s">
        <v>3075</v>
      </c>
      <c r="U1" s="52" t="s">
        <v>3077</v>
      </c>
      <c r="V1" s="52" t="s">
        <v>3078</v>
      </c>
      <c r="W1" s="52" t="s">
        <v>3079</v>
      </c>
      <c r="X1" s="52" t="s">
        <v>3300</v>
      </c>
      <c r="Y1" s="52" t="s">
        <v>3301</v>
      </c>
      <c r="Z1" s="52" t="s">
        <v>3302</v>
      </c>
      <c r="AA1" s="52" t="s">
        <v>3303</v>
      </c>
      <c r="AB1" s="53" t="s">
        <v>3304</v>
      </c>
      <c r="AC1" s="52" t="s">
        <v>3305</v>
      </c>
      <c r="AD1" s="52" t="s">
        <v>3080</v>
      </c>
      <c r="AE1" s="72" t="s">
        <v>5134</v>
      </c>
      <c r="AF1" s="72" t="s">
        <v>5135</v>
      </c>
      <c r="AG1" s="72" t="s">
        <v>5136</v>
      </c>
      <c r="AH1" s="72" t="s">
        <v>5137</v>
      </c>
      <c r="AI1" s="72" t="s">
        <v>5138</v>
      </c>
      <c r="AJ1" s="72" t="s">
        <v>5139</v>
      </c>
      <c r="AK1" s="72" t="s">
        <v>5140</v>
      </c>
      <c r="AL1" s="72" t="s">
        <v>5141</v>
      </c>
      <c r="AM1" s="72" t="s">
        <v>5042</v>
      </c>
      <c r="AN1" s="72" t="s">
        <v>5043</v>
      </c>
    </row>
    <row r="2" spans="1:41" ht="15" customHeight="1" x14ac:dyDescent="0.2">
      <c r="A2" s="24"/>
      <c r="C2" s="24"/>
      <c r="D2" s="23"/>
      <c r="E2" s="24"/>
      <c r="F2" s="24"/>
      <c r="G2" s="23"/>
      <c r="H2" s="23"/>
      <c r="I2" s="23"/>
      <c r="J2" s="23"/>
      <c r="K2" s="24"/>
      <c r="L2" s="24"/>
    </row>
    <row r="3" spans="1:41" s="47" customFormat="1" ht="15" customHeight="1" x14ac:dyDescent="0.2">
      <c r="C3" s="45"/>
      <c r="D3" s="45"/>
      <c r="K3" s="45"/>
      <c r="L3" s="45"/>
      <c r="M3" s="47" t="s">
        <v>3259</v>
      </c>
      <c r="N3" s="47" t="s">
        <v>3260</v>
      </c>
      <c r="O3" s="47" t="s">
        <v>3333</v>
      </c>
      <c r="P3" s="47" t="s">
        <v>3125</v>
      </c>
      <c r="Q3" s="47" t="s">
        <v>3334</v>
      </c>
      <c r="R3" s="47" t="s">
        <v>3335</v>
      </c>
      <c r="S3" s="47" t="s">
        <v>3336</v>
      </c>
      <c r="T3" s="47" t="s">
        <v>3127</v>
      </c>
      <c r="U3" s="47" t="s">
        <v>3131</v>
      </c>
      <c r="V3" s="47" t="s">
        <v>3132</v>
      </c>
      <c r="W3" s="47" t="s">
        <v>3133</v>
      </c>
      <c r="X3" s="47" t="s">
        <v>3337</v>
      </c>
      <c r="Y3" s="47" t="s">
        <v>3338</v>
      </c>
      <c r="Z3" s="47" t="s">
        <v>3339</v>
      </c>
      <c r="AA3" s="47" t="s">
        <v>3340</v>
      </c>
      <c r="AB3" s="47" t="s">
        <v>3341</v>
      </c>
      <c r="AC3" s="47" t="s">
        <v>3342</v>
      </c>
    </row>
    <row r="4" spans="1:41" s="22" customFormat="1" x14ac:dyDescent="0.2">
      <c r="A4" t="s">
        <v>8</v>
      </c>
      <c r="B4" t="s">
        <v>5463</v>
      </c>
      <c r="C4" t="s">
        <v>20</v>
      </c>
      <c r="D4" t="s">
        <v>3173</v>
      </c>
      <c r="E4" t="s">
        <v>3174</v>
      </c>
      <c r="F4" t="s">
        <v>3175</v>
      </c>
      <c r="G4" t="s">
        <v>3176</v>
      </c>
      <c r="H4" t="s">
        <v>9</v>
      </c>
      <c r="I4" t="s">
        <v>3367</v>
      </c>
      <c r="J4" t="s">
        <v>4769</v>
      </c>
      <c r="K4" t="s">
        <v>3376</v>
      </c>
      <c r="L4" t="s">
        <v>3275</v>
      </c>
      <c r="M4" t="s">
        <v>3276</v>
      </c>
      <c r="N4" t="s">
        <v>3277</v>
      </c>
      <c r="O4" t="s">
        <v>89</v>
      </c>
      <c r="P4" t="s">
        <v>10</v>
      </c>
      <c r="Q4" t="s">
        <v>3179</v>
      </c>
      <c r="R4" t="s">
        <v>3180</v>
      </c>
      <c r="S4" t="s">
        <v>3407</v>
      </c>
      <c r="T4" t="s">
        <v>3182</v>
      </c>
      <c r="U4" t="s">
        <v>14</v>
      </c>
      <c r="V4" t="s">
        <v>3186</v>
      </c>
      <c r="W4" t="s">
        <v>3187</v>
      </c>
      <c r="X4" t="s">
        <v>3185</v>
      </c>
      <c r="Y4" t="s">
        <v>220</v>
      </c>
      <c r="Z4" t="s">
        <v>419</v>
      </c>
      <c r="AA4" t="s">
        <v>3371</v>
      </c>
      <c r="AB4" t="s">
        <v>3372</v>
      </c>
      <c r="AC4" t="s">
        <v>504</v>
      </c>
      <c r="AD4" t="s">
        <v>3188</v>
      </c>
      <c r="AE4" t="s">
        <v>5126</v>
      </c>
      <c r="AF4" t="s">
        <v>5127</v>
      </c>
      <c r="AG4" t="s">
        <v>5128</v>
      </c>
      <c r="AH4" t="s">
        <v>5129</v>
      </c>
      <c r="AI4" t="s">
        <v>5130</v>
      </c>
      <c r="AJ4" t="s">
        <v>5131</v>
      </c>
      <c r="AK4" t="s">
        <v>5132</v>
      </c>
      <c r="AL4" t="s">
        <v>5133</v>
      </c>
      <c r="AM4" t="s">
        <v>5024</v>
      </c>
      <c r="AN4" t="s">
        <v>5025</v>
      </c>
      <c r="AO4" t="s">
        <v>3219</v>
      </c>
    </row>
    <row r="5" spans="1:41" x14ac:dyDescent="0.2">
      <c r="A5" s="55"/>
      <c r="B5" s="55"/>
      <c r="C5" s="55"/>
      <c r="D5" s="55" t="str">
        <f>IF(Traffic_Island[[#This Row],[Road Name]]="","",VLOOKUP(Traffic_Island[[#This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73"/>
      <c r="AF5" s="73"/>
      <c r="AG5" s="73"/>
      <c r="AH5" s="73"/>
      <c r="AI5" s="73"/>
      <c r="AJ5" s="73"/>
      <c r="AK5" s="73"/>
      <c r="AL5" s="73"/>
      <c r="AM5" s="73"/>
      <c r="AN5" s="73"/>
      <c r="AO5" s="73"/>
    </row>
    <row r="6" spans="1:41" x14ac:dyDescent="0.2">
      <c r="A6" s="55"/>
      <c r="B6" s="55"/>
      <c r="C6" s="55"/>
      <c r="D6" s="55" t="str">
        <f>IF(Traffic_Island[[#This Row],[Road Name]]="","",VLOOKUP(Traffic_Island[[#This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73"/>
      <c r="AF6" s="73"/>
      <c r="AG6" s="73"/>
      <c r="AH6" s="73"/>
      <c r="AI6" s="73"/>
      <c r="AJ6" s="73"/>
      <c r="AK6" s="73"/>
      <c r="AL6" s="73"/>
      <c r="AM6" s="73"/>
      <c r="AN6" s="73"/>
      <c r="AO6" s="73"/>
    </row>
    <row r="7" spans="1:41" x14ac:dyDescent="0.2">
      <c r="A7" s="55"/>
      <c r="B7" s="55"/>
      <c r="C7" s="55"/>
      <c r="D7" s="55" t="str">
        <f>IF(Traffic_Island[[#This Row],[Road Name]]="","",VLOOKUP(Traffic_Island[[#This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73"/>
      <c r="AF7" s="73"/>
      <c r="AG7" s="73"/>
      <c r="AH7" s="73"/>
      <c r="AI7" s="73"/>
      <c r="AJ7" s="73"/>
      <c r="AK7" s="73"/>
      <c r="AL7" s="73"/>
      <c r="AM7" s="73"/>
      <c r="AN7" s="73"/>
      <c r="AO7" s="73"/>
    </row>
    <row r="8" spans="1:41" x14ac:dyDescent="0.2">
      <c r="A8" s="55"/>
      <c r="B8" s="55"/>
      <c r="C8" s="55"/>
      <c r="D8" s="55" t="str">
        <f>IF(Traffic_Island[[#This Row],[Road Name]]="","",VLOOKUP(Traffic_Island[[#This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73"/>
      <c r="AF8" s="73"/>
      <c r="AG8" s="73"/>
      <c r="AH8" s="73"/>
      <c r="AI8" s="73"/>
      <c r="AJ8" s="73"/>
      <c r="AK8" s="73"/>
      <c r="AL8" s="73"/>
      <c r="AM8" s="73"/>
      <c r="AN8" s="73"/>
      <c r="AO8" s="73"/>
    </row>
    <row r="9" spans="1:41" x14ac:dyDescent="0.2">
      <c r="A9" s="55"/>
      <c r="B9" s="55"/>
      <c r="C9" s="55"/>
      <c r="D9" s="55" t="str">
        <f>IF(Traffic_Island[[#This Row],[Road Name]]="","",VLOOKUP(Traffic_Island[[#This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73"/>
      <c r="AF9" s="73"/>
      <c r="AG9" s="73"/>
      <c r="AH9" s="73"/>
      <c r="AI9" s="73"/>
      <c r="AJ9" s="73"/>
      <c r="AK9" s="73"/>
      <c r="AL9" s="73"/>
      <c r="AM9" s="73"/>
      <c r="AN9" s="73"/>
      <c r="AO9" s="73"/>
    </row>
  </sheetData>
  <conditionalFormatting sqref="N5:N9">
    <cfRule type="expression" dxfId="260" priority="2" stopIfTrue="1">
      <formula>$M5=""</formula>
    </cfRule>
  </conditionalFormatting>
  <conditionalFormatting sqref="S5:S9">
    <cfRule type="expression" dxfId="259" priority="7" stopIfTrue="1">
      <formula>OR($O5="Planned", $O5="Designed", $O5="Under Construction")</formula>
    </cfRule>
  </conditionalFormatting>
  <conditionalFormatting sqref="S5:AC9 N5:Q9 AE5:AN9 A5:A9 D5:L9">
    <cfRule type="containsBlanks" dxfId="258" priority="9" stopIfTrue="1">
      <formula>LEN(TRIM(A5))=0</formula>
    </cfRule>
  </conditionalFormatting>
  <conditionalFormatting sqref="V5:V9">
    <cfRule type="expression" dxfId="257" priority="8" stopIfTrue="1">
      <formula>NOT(OR($T5="Sealed Road Resurfacing", $T5="Sealed Road Pavement Rehabilitation"))</formula>
    </cfRule>
  </conditionalFormatting>
  <conditionalFormatting sqref="X5:Y9">
    <cfRule type="expression" dxfId="256" priority="6" stopIfTrue="1">
      <formula>NOT(OR($O5="Removed", $O5="Decommissioned"))</formula>
    </cfRule>
  </conditionalFormatting>
  <conditionalFormatting sqref="AA5:AA9">
    <cfRule type="expression" dxfId="255" priority="4" stopIfTrue="1">
      <formula>NOT($Z5="Replaces Existing")</formula>
    </cfRule>
  </conditionalFormatting>
  <conditionalFormatting sqref="AB5:AC9">
    <cfRule type="expression" dxfId="254" priority="5" stopIfTrue="1">
      <formula>NOT(AND($O5="Removed", OR($Z5="Replaced", $Z5="Replaces Existing")))</formula>
    </cfRule>
  </conditionalFormatting>
  <conditionalFormatting sqref="AL5:AL9">
    <cfRule type="expression" dxfId="253" priority="1" stopIfTrue="1">
      <formula>NOT($AI5="Yes")</formula>
    </cfRule>
  </conditionalFormatting>
  <dataValidations count="23">
    <dataValidation type="list" allowBlank="1" showInputMessage="1" showErrorMessage="1" promptTitle="Asset Status" prompt="Please select value from list_x000a_Mandatory" sqref="O5:O9" xr:uid="{C4457EE2-516E-4D1B-AD02-2A597CC6FC45}">
      <formula1>nrAssetStatus</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V5:V9" xr:uid="{2FCF3DA5-DE48-4246-9714-8BE49F8CD999}">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X5:X9" xr:uid="{23930553-C0F4-4168-A4E8-851DB9359C21}">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Y5:Y9" xr:uid="{5AF25504-E746-432A-9F17-68C305ACCAF5}">
      <formula1>INDEX(nrRemovalReason,0,1)</formula1>
    </dataValidation>
    <dataValidation type="list" allowBlank="1" showInputMessage="1" showErrorMessage="1" promptTitle="Replacement Status" prompt="Please select value from list_x000a_Mandatory" sqref="Z5:Z9" xr:uid="{4C89A04F-387A-4E17-B1FB-91A40B2D5020}">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S5:S9" xr:uid="{D3133A84-534C-4B41-A8B5-210E54D72509}"/>
    <dataValidation type="list" allowBlank="1" showInputMessage="1" showErrorMessage="1" promptTitle="RCA Sub-Organisation" prompt="Please enter description_x000a_Optional" sqref="R5:R9" xr:uid="{1C68CF92-1886-44B2-B709-98079D420C7B}">
      <formula1>nrSubOrganisation</formula1>
    </dataValidation>
    <dataValidation type="list" allowBlank="1" showInputMessage="1" showErrorMessage="1" promptTitle="Asset Managing Organisation" prompt="Please select value from list_x000a_Mandatory" sqref="Q5:Q9" xr:uid="{E16D3F5B-8E0F-4DED-8A17-397A6E24CAB7}">
      <formula1>nrAssetOwnerOrganisation</formula1>
    </dataValidation>
    <dataValidation type="list" allowBlank="1" showInputMessage="1" showErrorMessage="1" promptTitle="Asset Owner Organisation" prompt="Please select value from list_x000a_Mandatory" sqref="P5:P9" xr:uid="{6330548B-9212-4F5B-B000-2BE61C916979}">
      <formula1>nrAssetOwnerOrganisation</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AB5:AB9" xr:uid="{B9390EBA-5714-411A-BA68-56FCBB99BBF2}"/>
    <dataValidation allowBlank="1" showInputMessage="1" showErrorMessage="1" promptTitle="Asset Design Life" prompt="Please Enter Value Mandatory" sqref="T5:T9" xr:uid="{55F6EA4C-42E3-439F-8E7D-F4FF9640B248}"/>
    <dataValidation type="list" allowBlank="1" showInputMessage="1" showErrorMessage="1" promptTitle="NLTP Funded?" prompt="Please select Yes or No Mandatory" sqref="W5:W9" xr:uid="{972A0E71-BB31-4644-8FFE-FAF2977AA7B0}">
      <formula1>INDEX(nrYesNo,0,1)</formula1>
    </dataValidation>
    <dataValidation type="list" allowBlank="1" showInputMessage="1" showErrorMessage="1" promptTitle="Work Origin" prompt="Please select value from list Mandatory" sqref="U5:U9" xr:uid="{AE161B2A-6899-4BA2-ACB2-8CC955910D7A}">
      <formula1>INDEX(nrWorkOrigin,0,1)</formula1>
    </dataValidation>
    <dataValidation allowBlank="1" showInputMessage="1" showErrorMessage="1" promptTitle="Prior ID" prompt="Please enter identifier Conditional, Mandatory if 'Replacement Status' is 'Replaces Exisiting', otherwise must not be populated." sqref="AA5:AA9" xr:uid="{0609E28A-F2D2-4FBD-89F3-27F4BED65D4F}"/>
    <dataValidation type="list" allowBlank="1" showInputMessage="1" showErrorMessage="1" promptTitle="Replacement Reason" prompt="Please select value from list Conditional, Mandatory if 'Asset Status' is 'Removed' AND 'Replacement Status' is 'Replaces Existing', 'Replaced', otherwise ust not be populated." sqref="AC5:AC9" xr:uid="{071CC702-8F1B-49E7-94D1-6CBD78821163}">
      <formula1>nrReplacementReason</formula1>
    </dataValidation>
    <dataValidation type="list" allowBlank="1" showInputMessage="1" showErrorMessage="1" promptTitle="Action" prompt="Action to perform with this asset." sqref="A5:A9" xr:uid="{CA6ADB16-DC91-49BE-9A9C-C752482375E9}">
      <formula1>nrAction</formula1>
    </dataValidation>
    <dataValidation type="list" allowBlank="1" showInputMessage="1" showErrorMessage="1" promptTitle="Road Name" prompt="The road/RS that this asset is on. Mandatory." sqref="E5:E9" xr:uid="{F7CDDB04-E305-4ABE-863D-DB3E41C70FC6}">
      <formula1>INDEX(nrRoads,0,1)</formula1>
    </dataValidation>
    <dataValidation type="decimal" allowBlank="1" showInputMessage="1" showErrorMessage="1" sqref="M5:M9" xr:uid="{146299A4-9C01-4E98-B968-D8985749DCF4}">
      <formula1>0</formula1>
      <formula2>99999</formula2>
    </dataValidation>
    <dataValidation type="list" allowBlank="1" showInputMessage="1" showErrorMessage="1" sqref="N5:N9" xr:uid="{B47780B5-EF8F-449A-9A7F-3CE053C4A818}">
      <formula1>nrAdjustReason</formula1>
    </dataValidation>
    <dataValidation type="list" allowBlank="1" showInputMessage="1" showErrorMessage="1" sqref="H5:H9" xr:uid="{7E8E551E-2744-478D-A6ED-339D6AE058CE}">
      <formula1>nrSideWithBoth</formula1>
    </dataValidation>
    <dataValidation type="list" allowBlank="1" showInputMessage="1" showErrorMessage="1" sqref="AG5:AK9 AM5:AN9" xr:uid="{142179A9-EC6A-4818-B711-ACA8E75B28B9}">
      <formula1>nrYesNo</formula1>
    </dataValidation>
    <dataValidation type="list" allowBlank="1" showInputMessage="1" showErrorMessage="1" sqref="AE5:AE9" xr:uid="{1BAB31C5-5199-4F45-8A8B-37F917A52C4A}">
      <formula1>nrTrafficIslandType</formula1>
    </dataValidation>
    <dataValidation type="list" allowBlank="1" showInputMessage="1" showErrorMessage="1" sqref="AF5:AF9" xr:uid="{B4B9043A-9104-44A0-A087-23B9DFF30617}">
      <formula1>nrTrafficIslandShape</formula1>
    </dataValidation>
  </dataValidation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E8F45-881E-4F62-92B9-73E681553C59}">
  <sheetPr>
    <tabColor theme="2" tint="-0.249977111117893"/>
  </sheetPr>
  <dimension ref="A1:AH9"/>
  <sheetViews>
    <sheetView zoomScaleNormal="100" workbookViewId="0">
      <pane xSplit="8" ySplit="4" topLeftCell="I5" activePane="bottomRight" state="frozen"/>
      <selection pane="topRight" activeCell="I1" sqref="I1"/>
      <selection pane="bottomLeft" activeCell="A5" sqref="A5"/>
      <selection pane="bottomRight" activeCell="H7" sqref="H7"/>
    </sheetView>
  </sheetViews>
  <sheetFormatPr defaultRowHeight="12.75" x14ac:dyDescent="0.2"/>
  <cols>
    <col min="1" max="4" width="10.7109375" customWidth="1"/>
    <col min="5" max="5" width="13.85546875" bestFit="1" customWidth="1"/>
    <col min="6" max="8" width="10.7109375" customWidth="1"/>
    <col min="11" max="11" width="13.85546875" customWidth="1"/>
    <col min="12" max="12" width="30.42578125" bestFit="1" customWidth="1"/>
    <col min="13" max="13" width="28.85546875" customWidth="1"/>
    <col min="14" max="14" width="22.42578125" customWidth="1"/>
    <col min="15" max="15" width="17.7109375" customWidth="1"/>
    <col min="16" max="16" width="18.140625" customWidth="1"/>
    <col min="17" max="17" width="32.7109375" bestFit="1" customWidth="1"/>
    <col min="18" max="18" width="14.42578125" customWidth="1"/>
    <col min="19" max="19" width="16" customWidth="1"/>
    <col min="20" max="20" width="15.42578125" customWidth="1"/>
    <col min="21" max="21" width="17.7109375" customWidth="1"/>
    <col min="22" max="22" width="20.7109375" customWidth="1"/>
    <col min="23" max="23" width="11.5703125" customWidth="1"/>
    <col min="24" max="24" width="17.140625" customWidth="1"/>
    <col min="25" max="25" width="21.7109375" customWidth="1"/>
    <col min="26" max="26" width="12.140625" customWidth="1"/>
    <col min="27" max="27" width="18.42578125" customWidth="1"/>
    <col min="28" max="28" width="22" customWidth="1"/>
    <col min="29" max="29" width="21.28515625" customWidth="1"/>
    <col min="30" max="30" width="16.28515625" customWidth="1"/>
    <col min="31" max="31" width="15.140625" customWidth="1"/>
    <col min="32" max="32" width="20" customWidth="1"/>
    <col min="33" max="33" width="23.140625" customWidth="1"/>
    <col min="34" max="34" width="17.5703125" customWidth="1"/>
    <col min="35" max="35" width="13.5703125" customWidth="1"/>
    <col min="37" max="37" width="13.140625" bestFit="1" customWidth="1"/>
    <col min="59" max="59" width="14.42578125" bestFit="1" customWidth="1"/>
    <col min="61" max="61" width="14.42578125" bestFit="1" customWidth="1"/>
  </cols>
  <sheetData>
    <row r="1" spans="1:34" ht="123" customHeight="1" x14ac:dyDescent="0.2">
      <c r="A1" s="52" t="s">
        <v>3061</v>
      </c>
      <c r="B1" s="52" t="s">
        <v>5462</v>
      </c>
      <c r="C1" s="52" t="s">
        <v>3062</v>
      </c>
      <c r="D1" s="52" t="s">
        <v>3063</v>
      </c>
      <c r="E1" s="52" t="s">
        <v>3064</v>
      </c>
      <c r="F1" s="52" t="s">
        <v>3065</v>
      </c>
      <c r="G1" s="52" t="s">
        <v>3298</v>
      </c>
      <c r="H1" s="52" t="s">
        <v>3297</v>
      </c>
      <c r="I1" s="52" t="s">
        <v>3298</v>
      </c>
      <c r="J1" s="52" t="s">
        <v>3070</v>
      </c>
      <c r="K1" s="52" t="s">
        <v>3071</v>
      </c>
      <c r="L1" s="52" t="s">
        <v>3072</v>
      </c>
      <c r="M1" s="52" t="s">
        <v>3655</v>
      </c>
      <c r="N1" s="52" t="s">
        <v>3074</v>
      </c>
      <c r="O1" s="52" t="s">
        <v>3075</v>
      </c>
      <c r="P1" s="52" t="s">
        <v>3077</v>
      </c>
      <c r="Q1" s="52" t="s">
        <v>3078</v>
      </c>
      <c r="R1" s="52" t="s">
        <v>3079</v>
      </c>
      <c r="S1" s="52" t="s">
        <v>3300</v>
      </c>
      <c r="T1" s="52" t="s">
        <v>3301</v>
      </c>
      <c r="U1" s="52" t="s">
        <v>3302</v>
      </c>
      <c r="V1" s="52" t="s">
        <v>3303</v>
      </c>
      <c r="W1" s="53" t="s">
        <v>3304</v>
      </c>
      <c r="X1" s="52" t="s">
        <v>3305</v>
      </c>
      <c r="Y1" s="52" t="s">
        <v>3080</v>
      </c>
      <c r="Z1" s="72" t="s">
        <v>5444</v>
      </c>
      <c r="AA1" s="72" t="s">
        <v>5445</v>
      </c>
      <c r="AB1" s="72" t="s">
        <v>5446</v>
      </c>
      <c r="AC1" s="72" t="s">
        <v>5447</v>
      </c>
      <c r="AD1" s="72" t="s">
        <v>5448</v>
      </c>
      <c r="AE1" s="72" t="s">
        <v>5449</v>
      </c>
      <c r="AF1" s="72" t="s">
        <v>5450</v>
      </c>
      <c r="AG1" s="72" t="s">
        <v>5451</v>
      </c>
    </row>
    <row r="2" spans="1:34" ht="15" customHeight="1" x14ac:dyDescent="0.2"/>
    <row r="3" spans="1:34" s="47" customFormat="1" ht="15" customHeight="1" x14ac:dyDescent="0.2">
      <c r="C3" s="47" t="s">
        <v>3119</v>
      </c>
      <c r="D3" s="47" t="s">
        <v>7</v>
      </c>
      <c r="F3" s="47" t="s">
        <v>3120</v>
      </c>
      <c r="G3" s="47" t="s">
        <v>3121</v>
      </c>
      <c r="H3" s="47" t="s">
        <v>3122</v>
      </c>
      <c r="I3" s="47" t="s">
        <v>3123</v>
      </c>
      <c r="J3" s="47" t="s">
        <v>3333</v>
      </c>
      <c r="K3" s="47" t="s">
        <v>3125</v>
      </c>
      <c r="L3" s="47" t="s">
        <v>3334</v>
      </c>
      <c r="M3" s="47" t="s">
        <v>3335</v>
      </c>
      <c r="N3" s="47" t="s">
        <v>3336</v>
      </c>
      <c r="O3" s="47" t="s">
        <v>3127</v>
      </c>
      <c r="P3" s="47" t="s">
        <v>3131</v>
      </c>
      <c r="Q3" s="47" t="s">
        <v>3132</v>
      </c>
      <c r="R3" s="47" t="s">
        <v>3133</v>
      </c>
      <c r="S3" s="47" t="s">
        <v>3337</v>
      </c>
      <c r="T3" s="47" t="s">
        <v>3338</v>
      </c>
      <c r="U3" s="47" t="s">
        <v>3339</v>
      </c>
      <c r="V3" s="47" t="s">
        <v>3340</v>
      </c>
      <c r="W3" s="47" t="s">
        <v>3341</v>
      </c>
      <c r="X3" s="47" t="s">
        <v>3342</v>
      </c>
    </row>
    <row r="4" spans="1:34" x14ac:dyDescent="0.2">
      <c r="A4" t="s">
        <v>8</v>
      </c>
      <c r="B4" t="s">
        <v>5463</v>
      </c>
      <c r="C4" t="s">
        <v>20</v>
      </c>
      <c r="D4" t="s">
        <v>3173</v>
      </c>
      <c r="E4" t="s">
        <v>3174</v>
      </c>
      <c r="F4" t="s">
        <v>3175</v>
      </c>
      <c r="G4" t="s">
        <v>3176</v>
      </c>
      <c r="H4" t="s">
        <v>9</v>
      </c>
      <c r="I4" t="s">
        <v>3367</v>
      </c>
      <c r="J4" t="s">
        <v>89</v>
      </c>
      <c r="K4" t="s">
        <v>10</v>
      </c>
      <c r="L4" t="s">
        <v>3179</v>
      </c>
      <c r="M4" t="s">
        <v>3180</v>
      </c>
      <c r="N4" t="s">
        <v>3407</v>
      </c>
      <c r="O4" t="s">
        <v>3182</v>
      </c>
      <c r="P4" t="s">
        <v>14</v>
      </c>
      <c r="Q4" t="s">
        <v>3186</v>
      </c>
      <c r="R4" t="s">
        <v>3187</v>
      </c>
      <c r="S4" t="s">
        <v>3185</v>
      </c>
      <c r="T4" t="s">
        <v>220</v>
      </c>
      <c r="U4" t="s">
        <v>419</v>
      </c>
      <c r="V4" t="s">
        <v>3371</v>
      </c>
      <c r="W4" t="s">
        <v>3372</v>
      </c>
      <c r="X4" t="s">
        <v>504</v>
      </c>
      <c r="Y4" t="s">
        <v>3188</v>
      </c>
      <c r="Z4" t="s">
        <v>5436</v>
      </c>
      <c r="AA4" t="s">
        <v>5437</v>
      </c>
      <c r="AB4" t="s">
        <v>5438</v>
      </c>
      <c r="AC4" t="s">
        <v>5439</v>
      </c>
      <c r="AD4" t="s">
        <v>5440</v>
      </c>
      <c r="AE4" t="s">
        <v>5441</v>
      </c>
      <c r="AF4" t="s">
        <v>5442</v>
      </c>
      <c r="AG4" t="s">
        <v>5443</v>
      </c>
      <c r="AH4" t="s">
        <v>3219</v>
      </c>
    </row>
    <row r="5" spans="1:34" x14ac:dyDescent="0.2">
      <c r="A5" s="55"/>
      <c r="B5" s="55"/>
      <c r="C5" s="55"/>
      <c r="D5" s="55" t="str">
        <f>IF(Weigh_Site[[#This Row],[Road Name]]="","",VLOOKUP(Weigh_Site[[#This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row>
    <row r="6" spans="1:34" x14ac:dyDescent="0.2">
      <c r="A6" s="55"/>
      <c r="B6" s="55"/>
      <c r="C6" s="55"/>
      <c r="D6" s="55" t="str">
        <f>IF(Weigh_Site[[#This Row],[Road Name]]="","",VLOOKUP(Weigh_Site[[#This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row>
    <row r="7" spans="1:34" x14ac:dyDescent="0.2">
      <c r="A7" s="55"/>
      <c r="B7" s="55"/>
      <c r="C7" s="55"/>
      <c r="D7" s="55" t="str">
        <f>IF(Weigh_Site[[#This Row],[Road Name]]="","",VLOOKUP(Weigh_Site[[#This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row>
    <row r="8" spans="1:34" x14ac:dyDescent="0.2">
      <c r="A8" s="55"/>
      <c r="B8" s="55"/>
      <c r="C8" s="55"/>
      <c r="D8" s="55" t="str">
        <f>IF(Weigh_Site[[#This Row],[Road Name]]="","",VLOOKUP(Weigh_Site[[#This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row>
    <row r="9" spans="1:34" x14ac:dyDescent="0.2">
      <c r="A9" s="55"/>
      <c r="B9" s="55"/>
      <c r="C9" s="55"/>
      <c r="D9" s="55" t="str">
        <f>IF(Weigh_Site[[#This Row],[Road Name]]="","",VLOOKUP(Weigh_Site[[#This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row>
  </sheetData>
  <conditionalFormatting sqref="N5:N9">
    <cfRule type="expression" dxfId="252" priority="10" stopIfTrue="1">
      <formula>OR($J5="Planned", $J5="Designed", $J5="Under Construction")</formula>
    </cfRule>
  </conditionalFormatting>
  <conditionalFormatting sqref="N5:X9 Z5:AG9 A5:A9 D5:L9">
    <cfRule type="containsBlanks" dxfId="251" priority="13" stopIfTrue="1">
      <formula>LEN(TRIM(A5))=0</formula>
    </cfRule>
  </conditionalFormatting>
  <conditionalFormatting sqref="Q5:Q9">
    <cfRule type="expression" dxfId="250" priority="11" stopIfTrue="1">
      <formula>NOT(OR($P5="Sealed Road Resurfacing", $P5="Sealed Road Pavement Rehabilitation"))</formula>
    </cfRule>
  </conditionalFormatting>
  <conditionalFormatting sqref="S5:T9">
    <cfRule type="expression" dxfId="249" priority="9" stopIfTrue="1">
      <formula>NOT(OR($J5="Removed", $J5="Decommissioned"))</formula>
    </cfRule>
  </conditionalFormatting>
  <conditionalFormatting sqref="V5:V9">
    <cfRule type="expression" dxfId="248" priority="7" stopIfTrue="1">
      <formula>NOT($U5="Replaces Existing")</formula>
    </cfRule>
  </conditionalFormatting>
  <conditionalFormatting sqref="W5:X9">
    <cfRule type="expression" dxfId="247" priority="8" stopIfTrue="1">
      <formula>NOT(AND($J5="Removed", OR($U5="Replaced", $U5="Replaces Existing")))</formula>
    </cfRule>
  </conditionalFormatting>
  <conditionalFormatting sqref="AB5:AB9 AE5:AF9">
    <cfRule type="expression" dxfId="246" priority="1" stopIfTrue="1">
      <formula>NOT($Z5="Yes")</formula>
    </cfRule>
  </conditionalFormatting>
  <dataValidations count="23">
    <dataValidation type="list" allowBlank="1" showInputMessage="1" showErrorMessage="1" promptTitle="Replacement Reason" prompt="Please select value from list Conditional, Mandatory if 'Asset Status' is 'Removed' AND 'Replacement Status' is 'Replaces Existing', 'Replaced', otherwise ust not be populated." sqref="X5:X9" xr:uid="{CC47CB31-1A6E-4D3F-B65F-648BBB2E5E3C}">
      <formula1>nrReplacementReason</formula1>
    </dataValidation>
    <dataValidation allowBlank="1" showInputMessage="1" showErrorMessage="1" promptTitle="Prior ID" prompt="Please enter identifier Conditional, Mandatory if 'Replacement Status' is 'Replaces Exisiting', otherwise must not be populated." sqref="V5:V9" xr:uid="{0AE2E3E4-5F8A-43D3-8EB1-7C2F246220CA}"/>
    <dataValidation type="list" allowBlank="1" showInputMessage="1" showErrorMessage="1" promptTitle="Work Origin" prompt="Please select value from list Mandatory" sqref="P5:P9" xr:uid="{34FA1719-A891-42AB-AEF4-668FCB206209}">
      <formula1>INDEX(nrWorkOrigin,0,1)</formula1>
    </dataValidation>
    <dataValidation type="list" allowBlank="1" showInputMessage="1" showErrorMessage="1" promptTitle="NLTP Funded?" prompt="Please select Yes or No Mandatory" sqref="R5:R9" xr:uid="{67902880-A4C7-46CC-9455-4743D7D2E655}">
      <formula1>INDEX(nrYesNo,0,1)</formula1>
    </dataValidation>
    <dataValidation allowBlank="1" showInputMessage="1" showErrorMessage="1" promptTitle="Asset Design Life" prompt="Please Enter Value Mandatory" sqref="O5:O9" xr:uid="{70F16090-1FC8-46DA-9B46-91A1DB8CAC67}"/>
    <dataValidation allowBlank="1" showInputMessage="1" showErrorMessage="1" promptTitle="Replacement ID" prompt="Please enter identifier Conditional, Mandatory if 'Asset Status' is 'Removed' AND 'Replacement Status' is 'Replaces Exisiting', 'Replaced', otherwise must not be populated." sqref="W5:W9" xr:uid="{790A5989-574D-4A0D-8853-A8ADDF80803E}"/>
    <dataValidation type="list" allowBlank="1" showInputMessage="1" showErrorMessage="1" promptTitle="Asset Owner Organisation" prompt="Please select value from list_x000a_Mandatory" sqref="K5:K9" xr:uid="{E368D3CA-4C98-4EF2-9FA9-6CCC51DAC6ED}">
      <formula1>nrAssetOwnerOrganisation</formula1>
    </dataValidation>
    <dataValidation type="list" allowBlank="1" showInputMessage="1" showErrorMessage="1" promptTitle="Asset Managing Organisation" prompt="Please select value from list_x000a_Mandatory" sqref="L5:L9" xr:uid="{E726DDCE-0985-4DE8-A3F7-9A4452CA80CD}">
      <formula1>nrAssetOwnerOrganisation</formula1>
    </dataValidation>
    <dataValidation type="list" allowBlank="1" showInputMessage="1" showErrorMessage="1" promptTitle="RCA Sub-Organisation" prompt="Please enter description_x000a_Optional" sqref="M5:M9" xr:uid="{818F05D2-CD0D-4952-B7D0-250A139E529A}">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N5:N9" xr:uid="{A54DF3E0-06B0-445B-9EAE-332D8900668F}"/>
    <dataValidation type="list" allowBlank="1" showInputMessage="1" showErrorMessage="1" promptTitle="Replacement Status" prompt="Please select value from list_x000a_Mandatory" sqref="U5:U9" xr:uid="{C36AB3B8-502C-4401-981B-B0D3B4CDCA35}">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T5:T9" xr:uid="{FCA504FB-A8CF-4EB7-9BF9-6B4E784130D4}">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S5:S9" xr:uid="{AE311220-DCD6-4DF9-97B7-5A7BD073E048}">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Q5:Q9" xr:uid="{50B0754F-51D9-4729-A8BC-57DB217075E3}">
      <formula1>0</formula1>
      <formula2>999999999</formula2>
    </dataValidation>
    <dataValidation type="list" allowBlank="1" showInputMessage="1" showErrorMessage="1" sqref="A5:A9" xr:uid="{DE8DEDB3-BAF2-4C9A-8EAB-CC98D9ACD949}">
      <formula1>nrAction</formula1>
    </dataValidation>
    <dataValidation type="list" allowBlank="1" showInputMessage="1" showErrorMessage="1" sqref="E5:E9" xr:uid="{C5BD872D-2550-4A00-8D92-BCA4C6B51133}">
      <formula1>INDEX(nrRoads,0,1)</formula1>
    </dataValidation>
    <dataValidation type="decimal" allowBlank="1" showInputMessage="1" showErrorMessage="1" sqref="I5:I9" xr:uid="{0452C1EA-2EE4-4874-9110-D9008F212D26}">
      <formula1>0</formula1>
      <formula2>250</formula2>
    </dataValidation>
    <dataValidation type="list" allowBlank="1" showInputMessage="1" showErrorMessage="1" sqref="H5:H9" xr:uid="{E3092A5E-3392-46EA-B613-4E99048528BA}">
      <formula1>nrSideWithBoth</formula1>
    </dataValidation>
    <dataValidation type="list" allowBlank="1" showInputMessage="1" showErrorMessage="1" promptTitle="Asset Status" prompt="Please select value from list_x000a_Mandatory" sqref="J5:J9" xr:uid="{3E183C4C-8C85-4A3B-B7EB-EAA5B1C48D23}">
      <formula1>nrAssetStatus</formula1>
    </dataValidation>
    <dataValidation type="list" allowBlank="1" showInputMessage="1" showErrorMessage="1" sqref="Z5:Z9 AE5:AE9" xr:uid="{EC7E0FC7-4771-45DD-B73D-622D29CB9DCB}">
      <formula1>nrYesNo</formula1>
    </dataValidation>
    <dataValidation type="list" allowBlank="1" showInputMessage="1" showErrorMessage="1" sqref="AA5:AA9" xr:uid="{A43ADE41-DFB4-4E7F-92F1-843A0B4852FA}">
      <formula1>nrWeighSiteType</formula1>
    </dataValidation>
    <dataValidation type="list" allowBlank="1" showInputMessage="1" showErrorMessage="1" sqref="AB5:AB9" xr:uid="{21B40B71-D4BD-4BB5-B7E8-1A7A149360D7}">
      <formula1>nrCVSC</formula1>
    </dataValidation>
    <dataValidation type="list" allowBlank="1" showInputMessage="1" showErrorMessage="1" sqref="AG5:AG9" xr:uid="{2EFA3CED-74DE-4875-849C-E6FB24A6FFB7}">
      <formula1>nrCommunicationSystem</formula1>
    </dataValidation>
  </dataValidation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06F68-7198-40AD-8E9B-CFD434A45ACB}">
  <sheetPr>
    <tabColor theme="2" tint="-0.249977111117893"/>
  </sheetPr>
  <dimension ref="A1:BL9"/>
  <sheetViews>
    <sheetView zoomScaleNormal="100" workbookViewId="0">
      <pane xSplit="8" ySplit="4" topLeftCell="I5" activePane="bottomRight" state="frozen"/>
      <selection pane="topRight" activeCell="I1" sqref="I1"/>
      <selection pane="bottomLeft" activeCell="A5" sqref="A5"/>
      <selection pane="bottomRight" activeCell="G15" sqref="G15"/>
    </sheetView>
  </sheetViews>
  <sheetFormatPr defaultRowHeight="12.75" x14ac:dyDescent="0.2"/>
  <cols>
    <col min="1" max="4" width="10.7109375" customWidth="1"/>
    <col min="5" max="5" width="13.85546875" bestFit="1" customWidth="1"/>
    <col min="6" max="8" width="10.7109375" customWidth="1"/>
    <col min="11" max="11" width="9.42578125" customWidth="1"/>
    <col min="12" max="12" width="13.85546875" customWidth="1"/>
    <col min="13" max="13" width="30.42578125" bestFit="1" customWidth="1"/>
    <col min="14" max="14" width="28.85546875" customWidth="1"/>
    <col min="15" max="15" width="22.42578125" customWidth="1"/>
    <col min="16" max="16" width="17.7109375" customWidth="1"/>
    <col min="17" max="17" width="18.140625" customWidth="1"/>
    <col min="18" max="18" width="32.7109375" bestFit="1" customWidth="1"/>
    <col min="19" max="19" width="14.42578125" customWidth="1"/>
    <col min="20" max="20" width="16" customWidth="1"/>
    <col min="21" max="21" width="15.42578125" customWidth="1"/>
    <col min="22" max="22" width="17.7109375" customWidth="1"/>
    <col min="23" max="23" width="20.7109375" customWidth="1"/>
    <col min="24" max="24" width="11.5703125" customWidth="1"/>
    <col min="25" max="25" width="17.140625" customWidth="1"/>
    <col min="26" max="26" width="21.7109375" customWidth="1"/>
    <col min="27" max="27" width="12.140625" customWidth="1"/>
    <col min="28" max="28" width="16.28515625" customWidth="1"/>
    <col min="29" max="29" width="26.28515625" bestFit="1" customWidth="1"/>
    <col min="30" max="30" width="18.5703125" bestFit="1" customWidth="1"/>
    <col min="31" max="31" width="19" bestFit="1" customWidth="1"/>
    <col min="32" max="32" width="13.85546875" bestFit="1" customWidth="1"/>
    <col min="33" max="33" width="13.7109375" bestFit="1" customWidth="1"/>
    <col min="34" max="34" width="22.5703125" bestFit="1" customWidth="1"/>
    <col min="35" max="35" width="17.5703125" bestFit="1" customWidth="1"/>
    <col min="36" max="36" width="14.28515625" bestFit="1" customWidth="1"/>
    <col min="37" max="37" width="14" bestFit="1" customWidth="1"/>
    <col min="38" max="38" width="20" bestFit="1" customWidth="1"/>
    <col min="39" max="39" width="19.85546875" bestFit="1" customWidth="1"/>
    <col min="40" max="40" width="20.7109375" bestFit="1" customWidth="1"/>
    <col min="41" max="41" width="14.28515625" bestFit="1" customWidth="1"/>
    <col min="42" max="42" width="20.42578125" bestFit="1" customWidth="1"/>
    <col min="43" max="43" width="33.42578125" bestFit="1" customWidth="1"/>
    <col min="44" max="44" width="35.7109375" bestFit="1" customWidth="1"/>
    <col min="45" max="45" width="18.42578125" bestFit="1" customWidth="1"/>
    <col min="46" max="46" width="22.28515625" bestFit="1" customWidth="1"/>
    <col min="47" max="47" width="13.85546875" bestFit="1" customWidth="1"/>
    <col min="48" max="48" width="20.7109375" bestFit="1" customWidth="1"/>
    <col min="49" max="49" width="30" bestFit="1" customWidth="1"/>
    <col min="50" max="50" width="29.7109375" bestFit="1" customWidth="1"/>
    <col min="51" max="51" width="25" bestFit="1" customWidth="1"/>
    <col min="52" max="52" width="18.7109375" bestFit="1" customWidth="1"/>
    <col min="53" max="53" width="12" bestFit="1" customWidth="1"/>
    <col min="54" max="54" width="23.28515625" bestFit="1" customWidth="1"/>
    <col min="55" max="55" width="15.5703125" bestFit="1" customWidth="1"/>
    <col min="56" max="56" width="15.85546875" bestFit="1" customWidth="1"/>
    <col min="57" max="57" width="24" bestFit="1" customWidth="1"/>
    <col min="58" max="58" width="16.28515625" bestFit="1" customWidth="1"/>
    <col min="59" max="59" width="23" bestFit="1" customWidth="1"/>
    <col min="60" max="60" width="13.5703125" bestFit="1" customWidth="1"/>
    <col min="61" max="61" width="12.140625" bestFit="1" customWidth="1"/>
    <col min="62" max="62" width="16.85546875" bestFit="1" customWidth="1"/>
    <col min="63" max="63" width="15" bestFit="1" customWidth="1"/>
    <col min="64" max="64" width="14.140625" bestFit="1" customWidth="1"/>
  </cols>
  <sheetData>
    <row r="1" spans="1:64" ht="123" customHeight="1" x14ac:dyDescent="0.2">
      <c r="A1" s="52" t="s">
        <v>3061</v>
      </c>
      <c r="B1" s="52" t="s">
        <v>5462</v>
      </c>
      <c r="C1" s="52" t="s">
        <v>3062</v>
      </c>
      <c r="D1" s="52" t="s">
        <v>3063</v>
      </c>
      <c r="E1" s="52" t="s">
        <v>3064</v>
      </c>
      <c r="F1" s="52" t="s">
        <v>3065</v>
      </c>
      <c r="G1" s="52" t="s">
        <v>3298</v>
      </c>
      <c r="H1" s="52" t="s">
        <v>3297</v>
      </c>
      <c r="I1" s="52" t="s">
        <v>3298</v>
      </c>
      <c r="J1" s="52"/>
      <c r="K1" s="52" t="s">
        <v>3070</v>
      </c>
      <c r="L1" s="52" t="s">
        <v>3071</v>
      </c>
      <c r="M1" s="52" t="s">
        <v>3072</v>
      </c>
      <c r="N1" s="52" t="s">
        <v>3655</v>
      </c>
      <c r="O1" s="52" t="s">
        <v>3074</v>
      </c>
      <c r="P1" s="52" t="s">
        <v>3075</v>
      </c>
      <c r="Q1" s="52" t="s">
        <v>3077</v>
      </c>
      <c r="R1" s="52" t="s">
        <v>3078</v>
      </c>
      <c r="S1" s="52" t="s">
        <v>3079</v>
      </c>
      <c r="T1" s="52" t="s">
        <v>3300</v>
      </c>
      <c r="U1" s="52" t="s">
        <v>3301</v>
      </c>
      <c r="V1" s="52" t="s">
        <v>3302</v>
      </c>
      <c r="W1" s="52" t="s">
        <v>3303</v>
      </c>
      <c r="X1" s="53" t="s">
        <v>3304</v>
      </c>
      <c r="Y1" s="52" t="s">
        <v>3305</v>
      </c>
      <c r="Z1" s="52" t="s">
        <v>3080</v>
      </c>
      <c r="AA1" s="75" t="s">
        <v>5498</v>
      </c>
      <c r="AB1" s="75" t="s">
        <v>5499</v>
      </c>
      <c r="AC1" s="75" t="s">
        <v>5500</v>
      </c>
      <c r="AD1" s="75" t="s">
        <v>5501</v>
      </c>
      <c r="AE1" s="75" t="s">
        <v>5502</v>
      </c>
      <c r="AF1" s="75" t="s">
        <v>5503</v>
      </c>
      <c r="AG1" s="75" t="s">
        <v>5504</v>
      </c>
      <c r="AH1" s="75" t="s">
        <v>5505</v>
      </c>
      <c r="AI1" s="75" t="s">
        <v>5506</v>
      </c>
      <c r="AJ1" s="75" t="s">
        <v>5507</v>
      </c>
      <c r="AK1" s="75" t="s">
        <v>5508</v>
      </c>
      <c r="AL1" s="75" t="s">
        <v>5509</v>
      </c>
      <c r="AM1" s="75" t="s">
        <v>5510</v>
      </c>
      <c r="AN1" s="75" t="s">
        <v>5511</v>
      </c>
      <c r="AO1" s="75" t="s">
        <v>5512</v>
      </c>
      <c r="AP1" s="75" t="s">
        <v>5513</v>
      </c>
      <c r="AQ1" s="75" t="s">
        <v>5514</v>
      </c>
      <c r="AR1" s="75" t="s">
        <v>5515</v>
      </c>
      <c r="AS1" s="75" t="s">
        <v>5516</v>
      </c>
      <c r="AT1" s="75" t="s">
        <v>5517</v>
      </c>
      <c r="AU1" s="75" t="s">
        <v>5518</v>
      </c>
      <c r="AV1" s="75" t="s">
        <v>5519</v>
      </c>
      <c r="AW1" s="75" t="s">
        <v>5520</v>
      </c>
      <c r="AX1" s="75" t="s">
        <v>5521</v>
      </c>
      <c r="AY1" s="75" t="s">
        <v>5522</v>
      </c>
      <c r="AZ1" s="75" t="s">
        <v>5523</v>
      </c>
      <c r="BA1" s="75" t="s">
        <v>5524</v>
      </c>
      <c r="BB1" s="75" t="s">
        <v>5525</v>
      </c>
      <c r="BC1" s="75" t="s">
        <v>5526</v>
      </c>
      <c r="BD1" s="75" t="s">
        <v>5527</v>
      </c>
      <c r="BE1" s="75" t="s">
        <v>5528</v>
      </c>
      <c r="BF1" s="75" t="s">
        <v>5529</v>
      </c>
      <c r="BG1" s="75" t="s">
        <v>5530</v>
      </c>
      <c r="BH1" s="75" t="s">
        <v>5531</v>
      </c>
      <c r="BI1" s="75" t="s">
        <v>5532</v>
      </c>
      <c r="BJ1" s="75" t="s">
        <v>5533</v>
      </c>
      <c r="BK1" s="75" t="s">
        <v>4912</v>
      </c>
    </row>
    <row r="2" spans="1:64" ht="15" customHeight="1" x14ac:dyDescent="0.2"/>
    <row r="3" spans="1:64" s="47" customFormat="1" ht="15" customHeight="1" x14ac:dyDescent="0.2">
      <c r="C3" s="47" t="s">
        <v>3119</v>
      </c>
      <c r="D3" s="47" t="s">
        <v>7</v>
      </c>
      <c r="F3" s="47" t="s">
        <v>3120</v>
      </c>
      <c r="G3" s="47" t="s">
        <v>3121</v>
      </c>
      <c r="H3" s="47" t="s">
        <v>3122</v>
      </c>
      <c r="I3" s="47" t="s">
        <v>3123</v>
      </c>
      <c r="K3" s="47" t="s">
        <v>3333</v>
      </c>
      <c r="L3" s="47" t="s">
        <v>3125</v>
      </c>
      <c r="M3" s="47" t="s">
        <v>3334</v>
      </c>
      <c r="N3" s="47" t="s">
        <v>3335</v>
      </c>
      <c r="O3" s="47" t="s">
        <v>3336</v>
      </c>
      <c r="P3" s="47" t="s">
        <v>3127</v>
      </c>
      <c r="Q3" s="47" t="s">
        <v>3131</v>
      </c>
      <c r="R3" s="47" t="s">
        <v>3132</v>
      </c>
      <c r="S3" s="47" t="s">
        <v>3133</v>
      </c>
      <c r="T3" s="47" t="s">
        <v>3337</v>
      </c>
      <c r="U3" s="47" t="s">
        <v>3338</v>
      </c>
      <c r="V3" s="47" t="s">
        <v>3339</v>
      </c>
      <c r="W3" s="47" t="s">
        <v>3340</v>
      </c>
      <c r="X3" s="47" t="s">
        <v>3341</v>
      </c>
      <c r="Y3" s="47" t="s">
        <v>3342</v>
      </c>
    </row>
    <row r="4" spans="1:64" x14ac:dyDescent="0.2">
      <c r="A4" t="s">
        <v>8</v>
      </c>
      <c r="B4" t="s">
        <v>5463</v>
      </c>
      <c r="C4" t="s">
        <v>20</v>
      </c>
      <c r="D4" t="s">
        <v>3173</v>
      </c>
      <c r="E4" t="s">
        <v>3174</v>
      </c>
      <c r="F4" t="s">
        <v>3175</v>
      </c>
      <c r="G4" t="s">
        <v>3176</v>
      </c>
      <c r="H4" t="s">
        <v>9</v>
      </c>
      <c r="I4" t="s">
        <v>3367</v>
      </c>
      <c r="J4" t="s">
        <v>3275</v>
      </c>
      <c r="K4" t="s">
        <v>89</v>
      </c>
      <c r="L4" t="s">
        <v>10</v>
      </c>
      <c r="M4" t="s">
        <v>3179</v>
      </c>
      <c r="N4" t="s">
        <v>3180</v>
      </c>
      <c r="O4" t="s">
        <v>3407</v>
      </c>
      <c r="P4" t="s">
        <v>3182</v>
      </c>
      <c r="Q4" t="s">
        <v>14</v>
      </c>
      <c r="R4" t="s">
        <v>3186</v>
      </c>
      <c r="S4" t="s">
        <v>3187</v>
      </c>
      <c r="T4" t="s">
        <v>3185</v>
      </c>
      <c r="U4" t="s">
        <v>220</v>
      </c>
      <c r="V4" t="s">
        <v>419</v>
      </c>
      <c r="W4" t="s">
        <v>3371</v>
      </c>
      <c r="X4" t="s">
        <v>3372</v>
      </c>
      <c r="Y4" t="s">
        <v>504</v>
      </c>
      <c r="Z4" t="s">
        <v>3188</v>
      </c>
      <c r="AA4" t="s">
        <v>5470</v>
      </c>
      <c r="AB4" t="s">
        <v>5471</v>
      </c>
      <c r="AC4" t="s">
        <v>5472</v>
      </c>
      <c r="AD4" t="s">
        <v>5473</v>
      </c>
      <c r="AE4" t="s">
        <v>5474</v>
      </c>
      <c r="AF4" t="s">
        <v>5475</v>
      </c>
      <c r="AG4" t="s">
        <v>3583</v>
      </c>
      <c r="AH4" t="s">
        <v>2132</v>
      </c>
      <c r="AI4" t="s">
        <v>5476</v>
      </c>
      <c r="AJ4" t="s">
        <v>5477</v>
      </c>
      <c r="AK4" t="s">
        <v>5478</v>
      </c>
      <c r="AL4" t="s">
        <v>3584</v>
      </c>
      <c r="AM4" t="s">
        <v>3585</v>
      </c>
      <c r="AN4" t="s">
        <v>1917</v>
      </c>
      <c r="AO4" t="s">
        <v>5479</v>
      </c>
      <c r="AP4" t="s">
        <v>5480</v>
      </c>
      <c r="AQ4" t="s">
        <v>5481</v>
      </c>
      <c r="AR4" t="s">
        <v>5482</v>
      </c>
      <c r="AS4" t="s">
        <v>5483</v>
      </c>
      <c r="AT4" t="s">
        <v>5484</v>
      </c>
      <c r="AU4" t="s">
        <v>5485</v>
      </c>
      <c r="AV4" t="s">
        <v>5486</v>
      </c>
      <c r="AW4" t="s">
        <v>5487</v>
      </c>
      <c r="AX4" t="s">
        <v>5488</v>
      </c>
      <c r="AY4" t="s">
        <v>2083</v>
      </c>
      <c r="AZ4" t="s">
        <v>5489</v>
      </c>
      <c r="BA4" t="s">
        <v>5490</v>
      </c>
      <c r="BB4" t="s">
        <v>5491</v>
      </c>
      <c r="BC4" t="s">
        <v>5492</v>
      </c>
      <c r="BD4" t="s">
        <v>5493</v>
      </c>
      <c r="BE4" t="s">
        <v>5494</v>
      </c>
      <c r="BF4" t="s">
        <v>5495</v>
      </c>
      <c r="BG4" t="s">
        <v>5496</v>
      </c>
      <c r="BH4" t="s">
        <v>5497</v>
      </c>
      <c r="BI4" t="s">
        <v>1806</v>
      </c>
      <c r="BJ4" t="s">
        <v>3582</v>
      </c>
      <c r="BK4" t="s">
        <v>3459</v>
      </c>
      <c r="BL4" t="s">
        <v>3219</v>
      </c>
    </row>
    <row r="5" spans="1:64" x14ac:dyDescent="0.2">
      <c r="A5" s="55"/>
      <c r="B5" s="55"/>
      <c r="C5" s="55"/>
      <c r="D5" s="55" t="str">
        <f>IF(Bridge[[#This Row],[Road Name]]="","",VLOOKUP(Bridge[[#This Row],[Road Name]],road_names[],2,0))</f>
        <v/>
      </c>
      <c r="E5" s="55"/>
      <c r="F5" s="55"/>
      <c r="G5" s="55"/>
      <c r="H5" s="55"/>
      <c r="I5" s="55"/>
      <c r="J5" s="55" t="str">
        <f>IF(OR(Bridge[[#This Row],[Start]]="", Bridge[[#This Row],[End]]=""), "", Bridge[[#This Row],[End]]-Bridge[[#This Row],[Start]])</f>
        <v/>
      </c>
      <c r="K5" s="55"/>
      <c r="L5" s="55"/>
      <c r="M5" s="55"/>
      <c r="N5" s="55"/>
      <c r="O5" s="55"/>
      <c r="P5" s="55"/>
      <c r="Q5" s="55"/>
      <c r="R5" s="55"/>
      <c r="S5" s="55"/>
      <c r="T5" s="55"/>
      <c r="U5" s="55"/>
      <c r="V5" s="55"/>
      <c r="W5" s="55"/>
      <c r="X5" s="55"/>
      <c r="Y5" s="55"/>
      <c r="Z5" s="55"/>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row>
    <row r="6" spans="1:64" x14ac:dyDescent="0.2">
      <c r="A6" s="55"/>
      <c r="B6" s="55"/>
      <c r="C6" s="55"/>
      <c r="D6" s="55" t="str">
        <f>IF(Bridge[[#This Row],[Road Name]]="","",VLOOKUP(Bridge[[#This Row],[Road Name]],road_names[],2,0))</f>
        <v/>
      </c>
      <c r="E6" s="55"/>
      <c r="F6" s="55"/>
      <c r="G6" s="55"/>
      <c r="H6" s="55"/>
      <c r="I6" s="55"/>
      <c r="J6" s="55" t="str">
        <f>IF(OR(Bridge[[#This Row],[Start]]="", Bridge[[#This Row],[End]]=""), "", Bridge[[#This Row],[End]]-Bridge[[#This Row],[Start]])</f>
        <v/>
      </c>
      <c r="K6" s="55"/>
      <c r="L6" s="55"/>
      <c r="M6" s="55"/>
      <c r="N6" s="55"/>
      <c r="O6" s="55"/>
      <c r="P6" s="55"/>
      <c r="Q6" s="55"/>
      <c r="R6" s="55"/>
      <c r="S6" s="55"/>
      <c r="T6" s="55"/>
      <c r="U6" s="55"/>
      <c r="V6" s="55"/>
      <c r="W6" s="55"/>
      <c r="X6" s="55"/>
      <c r="Y6" s="55"/>
      <c r="Z6" s="55"/>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row>
    <row r="7" spans="1:64" x14ac:dyDescent="0.2">
      <c r="A7" s="55"/>
      <c r="B7" s="55"/>
      <c r="C7" s="55"/>
      <c r="D7" s="55" t="str">
        <f>IF(Bridge[[#This Row],[Road Name]]="","",VLOOKUP(Bridge[[#This Row],[Road Name]],road_names[],2,0))</f>
        <v/>
      </c>
      <c r="E7" s="55"/>
      <c r="F7" s="55"/>
      <c r="G7" s="55"/>
      <c r="H7" s="55"/>
      <c r="I7" s="55"/>
      <c r="J7" s="55" t="str">
        <f>IF(OR(Bridge[[#This Row],[Start]]="", Bridge[[#This Row],[End]]=""), "", Bridge[[#This Row],[End]]-Bridge[[#This Row],[Start]])</f>
        <v/>
      </c>
      <c r="K7" s="55"/>
      <c r="L7" s="55"/>
      <c r="M7" s="55"/>
      <c r="N7" s="55"/>
      <c r="O7" s="55"/>
      <c r="P7" s="55"/>
      <c r="Q7" s="55"/>
      <c r="R7" s="55"/>
      <c r="S7" s="55"/>
      <c r="T7" s="55"/>
      <c r="U7" s="55"/>
      <c r="V7" s="55"/>
      <c r="W7" s="55"/>
      <c r="X7" s="55"/>
      <c r="Y7" s="55"/>
      <c r="Z7" s="55"/>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row>
    <row r="8" spans="1:64" x14ac:dyDescent="0.2">
      <c r="A8" s="55"/>
      <c r="B8" s="55"/>
      <c r="C8" s="55"/>
      <c r="D8" s="55" t="str">
        <f>IF(Bridge[[#This Row],[Road Name]]="","",VLOOKUP(Bridge[[#This Row],[Road Name]],road_names[],2,0))</f>
        <v/>
      </c>
      <c r="E8" s="55"/>
      <c r="F8" s="55"/>
      <c r="G8" s="55"/>
      <c r="H8" s="55"/>
      <c r="I8" s="55"/>
      <c r="J8" s="55" t="str">
        <f>IF(OR(Bridge[[#This Row],[Start]]="", Bridge[[#This Row],[End]]=""), "", Bridge[[#This Row],[End]]-Bridge[[#This Row],[Start]])</f>
        <v/>
      </c>
      <c r="K8" s="55"/>
      <c r="L8" s="55"/>
      <c r="M8" s="55"/>
      <c r="N8" s="55"/>
      <c r="O8" s="55"/>
      <c r="P8" s="55"/>
      <c r="Q8" s="55"/>
      <c r="R8" s="55"/>
      <c r="S8" s="55"/>
      <c r="T8" s="55"/>
      <c r="U8" s="55"/>
      <c r="V8" s="55"/>
      <c r="W8" s="55"/>
      <c r="X8" s="55"/>
      <c r="Y8" s="55"/>
      <c r="Z8" s="55"/>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row>
    <row r="9" spans="1:64" x14ac:dyDescent="0.2">
      <c r="A9" s="55"/>
      <c r="B9" s="55"/>
      <c r="C9" s="55"/>
      <c r="D9" s="55" t="str">
        <f>IF(Bridge[[#This Row],[Road Name]]="","",VLOOKUP(Bridge[[#This Row],[Road Name]],road_names[],2,0))</f>
        <v/>
      </c>
      <c r="E9" s="55"/>
      <c r="F9" s="55"/>
      <c r="G9" s="55"/>
      <c r="H9" s="55"/>
      <c r="I9" s="55"/>
      <c r="J9" s="55" t="str">
        <f>IF(OR(Bridge[[#This Row],[Start]]="", Bridge[[#This Row],[End]]=""), "", Bridge[[#This Row],[End]]-Bridge[[#This Row],[Start]])</f>
        <v/>
      </c>
      <c r="K9" s="55"/>
      <c r="L9" s="55"/>
      <c r="M9" s="55"/>
      <c r="N9" s="55"/>
      <c r="O9" s="55"/>
      <c r="P9" s="55"/>
      <c r="Q9" s="55"/>
      <c r="R9" s="55"/>
      <c r="S9" s="55"/>
      <c r="T9" s="55"/>
      <c r="U9" s="55"/>
      <c r="V9" s="55"/>
      <c r="W9" s="55"/>
      <c r="X9" s="55"/>
      <c r="Y9" s="55"/>
      <c r="Z9" s="55"/>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row>
  </sheetData>
  <conditionalFormatting sqref="O5:O9">
    <cfRule type="expression" dxfId="245" priority="9" stopIfTrue="1">
      <formula>OR($K5="Planned", $K5="Designed", $K5="Under Construction")</formula>
    </cfRule>
  </conditionalFormatting>
  <conditionalFormatting sqref="O5:Y9 AA5:AG9 AJ5:AS9 A5:A9 D5:M9 BI5:BI9 BK5:BK9">
    <cfRule type="containsBlanks" dxfId="244" priority="11" stopIfTrue="1">
      <formula>LEN(TRIM(A5))=0</formula>
    </cfRule>
  </conditionalFormatting>
  <conditionalFormatting sqref="R5:R9">
    <cfRule type="expression" dxfId="243" priority="10" stopIfTrue="1">
      <formula>NOT(OR($Q5="Sealed Road Resurfacing", $Q5="Sealed Road Pavement Rehabilitation"))</formula>
    </cfRule>
  </conditionalFormatting>
  <conditionalFormatting sqref="T5:U9">
    <cfRule type="expression" dxfId="242" priority="8" stopIfTrue="1">
      <formula>NOT(OR($K5="Removed", $K5="Decommissioned"))</formula>
    </cfRule>
  </conditionalFormatting>
  <conditionalFormatting sqref="W5:W9">
    <cfRule type="expression" dxfId="241" priority="6" stopIfTrue="1">
      <formula>NOT($V5="Replaces Existing")</formula>
    </cfRule>
  </conditionalFormatting>
  <conditionalFormatting sqref="X5:Y9">
    <cfRule type="expression" dxfId="240" priority="7" stopIfTrue="1">
      <formula>NOT(AND($K5="Removed", OR($V5="Replaced", $V5="Replaces Existing")))</formula>
    </cfRule>
  </conditionalFormatting>
  <conditionalFormatting sqref="AE5:AE9 AJ5:AO9">
    <cfRule type="expression" dxfId="239" priority="4" stopIfTrue="1">
      <formula>NOT(_xlfn.IFNA(VLOOKUP($AC5, nrCarriedAtopFunctionFull, 2, 0), "")="R")</formula>
    </cfRule>
  </conditionalFormatting>
  <conditionalFormatting sqref="AP5:AQ9">
    <cfRule type="expression" dxfId="238" priority="3" stopIfTrue="1">
      <formula>NOT(OR($AD5="Highway", $AD5="Local Road", $AD5="Rail Corridor", $AD5="Busway", $AD5="Urban Area", $AD5="Pathway", $AD5="Pedestrian Subway", $AD5="Stock Underpass", $AD5="Waterway - Open"))</formula>
    </cfRule>
  </conditionalFormatting>
  <conditionalFormatting sqref="AR5:AR9">
    <cfRule type="expression" dxfId="237" priority="1" stopIfTrue="1">
      <formula>NOT($AD5="Waterway - Open")</formula>
    </cfRule>
  </conditionalFormatting>
  <conditionalFormatting sqref="AS5:AS9">
    <cfRule type="expression" dxfId="236" priority="2" stopIfTrue="1">
      <formula>NOT(OR($AD5="Ford - Washover", $AD5="Ford - Piped", $AD5="Waterway - Open"))</formula>
    </cfRule>
  </conditionalFormatting>
  <dataValidations count="36">
    <dataValidation type="list" allowBlank="1" showInputMessage="1" showErrorMessage="1" promptTitle="Asset Status" prompt="Please select value from list_x000a_Mandatory" sqref="K5:K9" xr:uid="{17597E5C-9E9D-4DAE-B1D5-7BB4F87EDD21}">
      <formula1>nrAssetStatus</formula1>
    </dataValidation>
    <dataValidation type="list" allowBlank="1" showInputMessage="1" showErrorMessage="1" sqref="H5:H9" xr:uid="{AEBF46B8-89D2-4A55-B34F-CA43EF2BDC90}">
      <formula1>nrSideWithBoth</formula1>
    </dataValidation>
    <dataValidation type="decimal" allowBlank="1" showInputMessage="1" showErrorMessage="1" sqref="I5:I9" xr:uid="{188CBD38-0FDD-4D71-9FF1-4604E4DC7687}">
      <formula1>0</formula1>
      <formula2>250</formula2>
    </dataValidation>
    <dataValidation type="list" allowBlank="1" showInputMessage="1" showErrorMessage="1" sqref="E5:E9" xr:uid="{C2C3C841-07B2-429D-8D01-C78948CFFF61}">
      <formula1>INDEX(nrRoads,0,1)</formula1>
    </dataValidation>
    <dataValidation type="list" allowBlank="1" showInputMessage="1" showErrorMessage="1" sqref="A5:A9" xr:uid="{CE4AAC19-3873-4712-90F4-62DDCBA74B94}">
      <formula1>nrAction</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R5:R9" xr:uid="{510D10C5-57FF-4A5D-A4E1-F93C8C111E07}">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T5:T9" xr:uid="{D7AB23DC-1DED-4DB1-9A01-82BD32DC0BB5}">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U5:U9" xr:uid="{FF5B3AEB-D1B4-4729-BFDE-D50BFDC4462B}">
      <formula1>INDEX(nrRemovalReason,0,1)</formula1>
    </dataValidation>
    <dataValidation type="list" allowBlank="1" showInputMessage="1" showErrorMessage="1" promptTitle="Replacement Status" prompt="Please select value from list_x000a_Mandatory" sqref="V5:V9" xr:uid="{230EC814-953F-4801-8077-79068D1663C1}">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O5:O9" xr:uid="{E2A1E9F1-7E62-4783-998C-DA172735583B}"/>
    <dataValidation type="list" allowBlank="1" showInputMessage="1" showErrorMessage="1" promptTitle="RCA Sub-Organisation" prompt="Please enter description_x000a_Optional" sqref="N5:N9" xr:uid="{269B55AC-8FDF-40A3-8D2C-FFDFD600C3E0}">
      <formula1>nrSubOrganisation</formula1>
    </dataValidation>
    <dataValidation type="list" allowBlank="1" showInputMessage="1" showErrorMessage="1" promptTitle="Asset Managing Organisation" prompt="Please select value from list_x000a_Mandatory" sqref="M5:M9" xr:uid="{4C60DACB-CE8C-4449-B9D6-9F0E976EB6CA}">
      <formula1>nrAssetOwnerOrganisation</formula1>
    </dataValidation>
    <dataValidation type="list" allowBlank="1" showInputMessage="1" showErrorMessage="1" promptTitle="Asset Owner Organisation" prompt="Please select value from list_x000a_Mandatory" sqref="L5:L9" xr:uid="{99555794-68BC-42AD-8382-E9A3C8973C84}">
      <formula1>nrAssetOwnerOrganisation</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X5:X9" xr:uid="{64468AD4-4B76-48D3-A50B-5EC5AC97C27A}"/>
    <dataValidation allowBlank="1" showInputMessage="1" showErrorMessage="1" promptTitle="Asset Design Life" prompt="Please Enter Value Mandatory" sqref="P5:P9" xr:uid="{8D3C644B-A9A5-4779-B915-FF2C6F1CDDC2}"/>
    <dataValidation type="list" allowBlank="1" showInputMessage="1" showErrorMessage="1" promptTitle="NLTP Funded?" prompt="Please select Yes or No Mandatory" sqref="S5:S9" xr:uid="{70E0813E-AD57-43A0-922B-3D3F781C1DC7}">
      <formula1>INDEX(nrYesNo,0,1)</formula1>
    </dataValidation>
    <dataValidation type="list" allowBlank="1" showInputMessage="1" showErrorMessage="1" promptTitle="Work Origin" prompt="Please select value from list Mandatory" sqref="Q5:Q9" xr:uid="{2ED2E762-D429-4DE0-9234-93D59A9B9E3F}">
      <formula1>INDEX(nrWorkOrigin,0,1)</formula1>
    </dataValidation>
    <dataValidation allowBlank="1" showInputMessage="1" showErrorMessage="1" promptTitle="Prior ID" prompt="Please enter identifier Conditional, Mandatory if 'Replacement Status' is 'Replaces Exisiting', otherwise must not be populated." sqref="W5:W9" xr:uid="{B9FEF0A1-85DC-4E21-B41C-1AA9B0C323A1}"/>
    <dataValidation type="list" allowBlank="1" showInputMessage="1" showErrorMessage="1" promptTitle="Replacement Reason" prompt="Please select value from list Conditional, Mandatory if 'Asset Status' is 'Removed' AND 'Replacement Status' is 'Replaces Existing', 'Replaced', otherwise ust not be populated." sqref="Y5:Y9" xr:uid="{0C88D05F-FF07-4C35-9F12-54A51B164433}">
      <formula1>nrReplacementReason</formula1>
    </dataValidation>
    <dataValidation type="list" allowBlank="1" showInputMessage="1" showErrorMessage="1" sqref="AC5:AC9" xr:uid="{D8FE2D5D-4BE1-4F35-889F-1983916C6372}">
      <formula1>nrCarriedAtopFunction</formula1>
    </dataValidation>
    <dataValidation type="list" allowBlank="1" showInputMessage="1" showErrorMessage="1" sqref="AD5:AD9" xr:uid="{FE793C8E-EA32-4EBE-998A-25445DE7B5A9}">
      <formula1>nrCrossedFunction</formula1>
    </dataValidation>
    <dataValidation type="list" allowBlank="1" showInputMessage="1" showErrorMessage="1" sqref="AH5:AH9" xr:uid="{68FD5FC5-C870-420A-B359-172D031CF82B}">
      <formula1>nrDesignLoading</formula1>
    </dataValidation>
    <dataValidation type="list" allowBlank="1" showInputMessage="1" showErrorMessage="1" sqref="AI5:AI9" xr:uid="{AA5981B7-01D4-4081-84B2-6236A5326E8C}">
      <formula1>nrAssetOwnerOrganisation</formula1>
    </dataValidation>
    <dataValidation type="list" allowBlank="1" showInputMessage="1" showErrorMessage="1" sqref="AS5:AS9 BK5:BK9" xr:uid="{7021B546-FF11-473E-80AF-AD938B9D493A}">
      <formula1>nrYesNo</formula1>
    </dataValidation>
    <dataValidation type="list" allowBlank="1" showInputMessage="1" showErrorMessage="1" sqref="AV5:AV9" xr:uid="{54B690AB-45DE-4CB5-84EE-B1885FCBEF42}">
      <formula1>nrSSCrossSection</formula1>
    </dataValidation>
    <dataValidation type="list" allowBlank="1" showInputMessage="1" showErrorMessage="1" sqref="AW5:AW9" xr:uid="{448069C6-461B-4589-8D3A-18E01C0C93BD}">
      <formula1>nrSSLongSection</formula1>
    </dataValidation>
    <dataValidation type="list" allowBlank="1" showInputMessage="1" showErrorMessage="1" sqref="AX5:AX9" xr:uid="{5DAC4718-3BE1-4BEC-9C42-218877F0534D}">
      <formula1>nrSSMaterial</formula1>
    </dataValidation>
    <dataValidation type="list" allowBlank="1" showInputMessage="1" showErrorMessage="1" sqref="AY5:AY9" xr:uid="{7475EF94-A00F-4FAB-9D62-0E3EEBE6F672}">
      <formula1>nrFoundationType</formula1>
    </dataValidation>
    <dataValidation type="list" allowBlank="1" showInputMessage="1" showErrorMessage="1" sqref="AZ5:AZ9" xr:uid="{B61DC28C-1B7C-449E-94FF-E65DC7625BAD}">
      <formula1>nrPierType</formula1>
    </dataValidation>
    <dataValidation type="list" allowBlank="1" showInputMessage="1" showErrorMessage="1" sqref="BB5:BB9" xr:uid="{830DB00C-6A17-4200-A089-58DEA82430D8}">
      <formula1>nrBearingType</formula1>
    </dataValidation>
    <dataValidation type="list" allowBlank="1" showInputMessage="1" showErrorMessage="1" sqref="BC5:BC9" xr:uid="{2AF2F454-86D3-4724-AB98-DA01D507374B}">
      <formula1>nrDeckMaterial</formula1>
    </dataValidation>
    <dataValidation type="list" allowBlank="1" showInputMessage="1" showErrorMessage="1" sqref="BD5:BD9" xr:uid="{3A9794E9-CBEF-4E46-AF66-2053D54F9A46}">
      <formula1>nrDeckWearingSurface</formula1>
    </dataValidation>
    <dataValidation type="list" allowBlank="1" showInputMessage="1" showErrorMessage="1" sqref="BF5:BF9" xr:uid="{1D7AED77-DC51-4AD8-B649-DD98B35B4675}">
      <formula1>nrExpansionJointType</formula1>
    </dataValidation>
    <dataValidation type="list" allowBlank="1" showInputMessage="1" showErrorMessage="1" sqref="BG5:BG9" xr:uid="{401C86A9-A8A7-44A3-9FCD-2A32EAD65143}">
      <formula1>nrBeamType</formula1>
    </dataValidation>
    <dataValidation type="list" allowBlank="1" showInputMessage="1" showErrorMessage="1" sqref="BH5:BH9" xr:uid="{4C0F6F91-826D-454C-99C6-EC0E37C8331A}">
      <formula1>nrCurvatureType</formula1>
    </dataValidation>
    <dataValidation type="list" allowBlank="1" showInputMessage="1" showErrorMessage="1" sqref="BI5:BI9" xr:uid="{7B68002C-53C7-4948-B337-916BB35A6A59}">
      <formula1>nrAccessMethod</formula1>
    </dataValidation>
  </dataValidation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30F85-D17B-45A0-B9E4-4D68441DCC1B}">
  <sheetPr>
    <tabColor theme="6" tint="0.39997558519241921"/>
  </sheetPr>
  <dimension ref="A1:AW16"/>
  <sheetViews>
    <sheetView zoomScaleNormal="100" workbookViewId="0">
      <pane xSplit="7" ySplit="4" topLeftCell="H5" activePane="bottomRight" state="frozen"/>
      <selection pane="topRight" activeCell="G1" sqref="G1"/>
      <selection pane="bottomLeft" activeCell="A5" sqref="A5"/>
      <selection pane="bottomRight" activeCell="H20" sqref="H20"/>
    </sheetView>
  </sheetViews>
  <sheetFormatPr defaultRowHeight="12.75" x14ac:dyDescent="0.2"/>
  <cols>
    <col min="1" max="4" width="10.7109375" customWidth="1"/>
    <col min="5" max="5" width="13.85546875" bestFit="1" customWidth="1"/>
    <col min="6" max="7" width="10.7109375" customWidth="1"/>
    <col min="8" max="8" width="11.5703125" customWidth="1"/>
    <col min="9" max="9" width="18.5703125" customWidth="1"/>
    <col min="10" max="10" width="31.28515625" customWidth="1"/>
    <col min="11" max="11" width="27.85546875" bestFit="1" customWidth="1"/>
    <col min="12" max="12" width="22.7109375" customWidth="1"/>
    <col min="13" max="13" width="16" bestFit="1" customWidth="1"/>
    <col min="14" max="14" width="18.140625" customWidth="1"/>
    <col min="15" max="15" width="25.7109375" customWidth="1"/>
    <col min="16" max="16" width="23.85546875" customWidth="1"/>
    <col min="17" max="17" width="23.140625" customWidth="1"/>
    <col min="18" max="18" width="16.42578125" customWidth="1"/>
    <col min="19" max="19" width="17.7109375" customWidth="1"/>
    <col min="20" max="20" width="20.7109375" customWidth="1"/>
    <col min="21" max="21" width="12.42578125" customWidth="1"/>
    <col min="22" max="22" width="17.140625" customWidth="1"/>
    <col min="23" max="23" width="21.7109375" customWidth="1"/>
    <col min="24" max="24" width="12.5703125" customWidth="1"/>
    <col min="25" max="25" width="18.28515625" customWidth="1"/>
    <col min="26" max="26" width="17.7109375" customWidth="1"/>
    <col min="27" max="27" width="19.7109375" customWidth="1"/>
    <col min="28" max="28" width="34.28515625" bestFit="1" customWidth="1"/>
    <col min="29" max="29" width="20" customWidth="1"/>
    <col min="30" max="30" width="19.7109375" customWidth="1"/>
    <col min="31" max="31" width="10.42578125" customWidth="1"/>
    <col min="32" max="32" width="10.85546875" customWidth="1"/>
    <col min="33" max="33" width="17.42578125" customWidth="1"/>
    <col min="34" max="34" width="30.28515625" customWidth="1"/>
    <col min="35" max="35" width="35.85546875" bestFit="1" customWidth="1"/>
    <col min="36" max="36" width="33.85546875" customWidth="1"/>
    <col min="37" max="37" width="17" customWidth="1"/>
    <col min="38" max="38" width="21.7109375" customWidth="1"/>
    <col min="39" max="39" width="22" customWidth="1"/>
    <col min="40" max="40" width="21.28515625" customWidth="1"/>
    <col min="41" max="41" width="15.28515625" customWidth="1"/>
    <col min="42" max="42" width="21.42578125" customWidth="1"/>
    <col min="43" max="43" width="19.85546875" customWidth="1"/>
    <col min="44" max="44" width="21.140625" customWidth="1"/>
    <col min="45" max="47" width="21.85546875" customWidth="1"/>
    <col min="48" max="48" width="34.5703125" bestFit="1" customWidth="1"/>
    <col min="55" max="55" width="14.42578125" bestFit="1" customWidth="1"/>
    <col min="71" max="71" width="13.42578125" bestFit="1" customWidth="1"/>
    <col min="73" max="73" width="14.42578125" bestFit="1" customWidth="1"/>
  </cols>
  <sheetData>
    <row r="1" spans="1:49" ht="123" customHeight="1" x14ac:dyDescent="0.2">
      <c r="A1" s="52" t="s">
        <v>3061</v>
      </c>
      <c r="B1" s="52" t="s">
        <v>5462</v>
      </c>
      <c r="C1" s="52" t="s">
        <v>3062</v>
      </c>
      <c r="D1" s="52" t="s">
        <v>3063</v>
      </c>
      <c r="E1" s="52" t="s">
        <v>3064</v>
      </c>
      <c r="F1" s="52" t="s">
        <v>3065</v>
      </c>
      <c r="G1" s="52" t="s">
        <v>3297</v>
      </c>
      <c r="H1" s="52" t="s">
        <v>3298</v>
      </c>
      <c r="I1" s="52" t="s">
        <v>3070</v>
      </c>
      <c r="J1" s="52" t="s">
        <v>3071</v>
      </c>
      <c r="K1" s="52" t="s">
        <v>3072</v>
      </c>
      <c r="L1" s="52" t="s">
        <v>3073</v>
      </c>
      <c r="M1" s="52" t="s">
        <v>3074</v>
      </c>
      <c r="N1" s="52" t="s">
        <v>3075</v>
      </c>
      <c r="O1" s="52" t="s">
        <v>3299</v>
      </c>
      <c r="P1" s="52" t="s">
        <v>3078</v>
      </c>
      <c r="Q1" s="52" t="s">
        <v>3079</v>
      </c>
      <c r="R1" s="52" t="s">
        <v>3300</v>
      </c>
      <c r="S1" s="52" t="s">
        <v>3301</v>
      </c>
      <c r="T1" s="52" t="s">
        <v>3302</v>
      </c>
      <c r="U1" s="52" t="s">
        <v>3303</v>
      </c>
      <c r="V1" s="53" t="s">
        <v>3304</v>
      </c>
      <c r="W1" s="52" t="s">
        <v>3305</v>
      </c>
      <c r="X1" s="52" t="s">
        <v>3080</v>
      </c>
      <c r="Y1" s="52" t="s">
        <v>3306</v>
      </c>
      <c r="Z1" s="53" t="s">
        <v>3307</v>
      </c>
      <c r="AA1" s="53" t="s">
        <v>3308</v>
      </c>
      <c r="AB1" s="61" t="s">
        <v>3309</v>
      </c>
      <c r="AC1" s="53" t="s">
        <v>3310</v>
      </c>
      <c r="AD1" s="53" t="s">
        <v>3311</v>
      </c>
      <c r="AE1" s="53" t="s">
        <v>3312</v>
      </c>
      <c r="AF1" s="53" t="s">
        <v>3313</v>
      </c>
      <c r="AG1" s="53" t="s">
        <v>3314</v>
      </c>
      <c r="AH1" s="53" t="s">
        <v>3315</v>
      </c>
      <c r="AI1" s="53" t="s">
        <v>3316</v>
      </c>
      <c r="AJ1" s="53" t="s">
        <v>3317</v>
      </c>
      <c r="AK1" s="53" t="s">
        <v>3318</v>
      </c>
      <c r="AL1" s="53" t="s">
        <v>3319</v>
      </c>
      <c r="AM1" s="53" t="s">
        <v>3320</v>
      </c>
      <c r="AN1" s="53" t="s">
        <v>3321</v>
      </c>
      <c r="AO1" s="53" t="s">
        <v>3322</v>
      </c>
      <c r="AP1" s="53" t="s">
        <v>3323</v>
      </c>
      <c r="AQ1" s="52" t="s">
        <v>3324</v>
      </c>
      <c r="AR1" s="53" t="s">
        <v>3326</v>
      </c>
      <c r="AS1" s="53" t="s">
        <v>3327</v>
      </c>
      <c r="AT1" s="53" t="s">
        <v>3328</v>
      </c>
      <c r="AU1" s="53" t="s">
        <v>3329</v>
      </c>
      <c r="AV1" s="53" t="s">
        <v>3330</v>
      </c>
      <c r="AW1" s="53" t="s">
        <v>3325</v>
      </c>
    </row>
    <row r="2" spans="1:49" ht="15" customHeight="1" x14ac:dyDescent="0.2">
      <c r="A2" s="24"/>
      <c r="C2" s="24"/>
      <c r="D2" s="24"/>
      <c r="E2" s="24"/>
      <c r="F2" s="24"/>
      <c r="G2" s="24"/>
      <c r="H2" s="24"/>
      <c r="I2" s="24"/>
      <c r="J2" s="24"/>
      <c r="K2" s="24"/>
      <c r="L2" s="24"/>
      <c r="M2" s="24"/>
      <c r="N2" s="24"/>
      <c r="O2" s="24"/>
      <c r="P2" s="24"/>
      <c r="Q2" s="24"/>
      <c r="R2" s="24"/>
      <c r="S2" s="24"/>
      <c r="T2" s="24"/>
      <c r="U2" s="24"/>
      <c r="V2" s="23"/>
      <c r="W2" s="24"/>
      <c r="X2" s="24"/>
      <c r="Y2" s="24"/>
      <c r="Z2" s="23"/>
      <c r="AA2" s="23"/>
      <c r="AB2" s="32"/>
      <c r="AC2" s="23"/>
      <c r="AD2" s="23"/>
      <c r="AE2" s="23"/>
      <c r="AF2" s="23"/>
      <c r="AG2" s="23"/>
      <c r="AH2" s="23"/>
      <c r="AI2" s="23"/>
      <c r="AJ2" s="23"/>
      <c r="AK2" s="23"/>
      <c r="AL2" s="23"/>
      <c r="AM2" s="23"/>
      <c r="AN2" s="23"/>
      <c r="AO2" s="23"/>
      <c r="AP2" s="23"/>
      <c r="AQ2" s="24"/>
      <c r="AR2" s="23"/>
      <c r="AS2" s="23"/>
      <c r="AT2" s="23"/>
      <c r="AU2" s="23"/>
      <c r="AV2" s="23"/>
    </row>
    <row r="3" spans="1:49" ht="15" customHeight="1" x14ac:dyDescent="0.2">
      <c r="A3" s="23" t="s">
        <v>3331</v>
      </c>
      <c r="B3" s="47"/>
      <c r="C3" s="24" t="s">
        <v>3119</v>
      </c>
      <c r="D3" s="24" t="s">
        <v>7</v>
      </c>
      <c r="E3" s="24"/>
      <c r="F3" s="24" t="s">
        <v>3332</v>
      </c>
      <c r="G3" s="24" t="s">
        <v>3122</v>
      </c>
      <c r="H3" s="24" t="s">
        <v>3123</v>
      </c>
      <c r="I3" s="23" t="s">
        <v>3333</v>
      </c>
      <c r="J3" s="23" t="s">
        <v>3125</v>
      </c>
      <c r="K3" s="23" t="s">
        <v>3334</v>
      </c>
      <c r="L3" s="23" t="s">
        <v>3335</v>
      </c>
      <c r="M3" s="23" t="s">
        <v>3336</v>
      </c>
      <c r="N3" s="23" t="s">
        <v>3127</v>
      </c>
      <c r="O3" s="23" t="s">
        <v>3131</v>
      </c>
      <c r="P3" s="23" t="s">
        <v>3132</v>
      </c>
      <c r="Q3" s="23" t="s">
        <v>3133</v>
      </c>
      <c r="R3" t="s">
        <v>3337</v>
      </c>
      <c r="S3" s="3" t="s">
        <v>3338</v>
      </c>
      <c r="T3" t="s">
        <v>3339</v>
      </c>
      <c r="U3" t="s">
        <v>3340</v>
      </c>
      <c r="V3" t="s">
        <v>3341</v>
      </c>
      <c r="W3" s="3" t="s">
        <v>3342</v>
      </c>
      <c r="X3" s="24"/>
      <c r="Y3" s="24" t="s">
        <v>3343</v>
      </c>
      <c r="Z3" s="24" t="s">
        <v>3344</v>
      </c>
      <c r="AA3" s="24" t="s">
        <v>3345</v>
      </c>
      <c r="AB3" s="24" t="s">
        <v>3346</v>
      </c>
      <c r="AC3" s="24" t="s">
        <v>3347</v>
      </c>
      <c r="AD3" s="24" t="s">
        <v>3348</v>
      </c>
      <c r="AE3" s="23" t="s">
        <v>3349</v>
      </c>
      <c r="AF3" s="23" t="s">
        <v>3350</v>
      </c>
      <c r="AG3" s="23" t="s">
        <v>3351</v>
      </c>
      <c r="AH3" s="24" t="s">
        <v>3352</v>
      </c>
      <c r="AI3" s="23" t="s">
        <v>3353</v>
      </c>
      <c r="AJ3" s="24" t="s">
        <v>3354</v>
      </c>
      <c r="AK3" s="24" t="s">
        <v>3355</v>
      </c>
      <c r="AL3" s="24" t="s">
        <v>3356</v>
      </c>
      <c r="AM3" s="24" t="s">
        <v>3357</v>
      </c>
      <c r="AN3" s="24" t="s">
        <v>3358</v>
      </c>
      <c r="AO3" s="24" t="s">
        <v>3359</v>
      </c>
      <c r="AP3" s="23"/>
      <c r="AQ3" s="24" t="s">
        <v>3360</v>
      </c>
      <c r="AR3" s="47" t="s">
        <v>3361</v>
      </c>
      <c r="AS3" s="47" t="s">
        <v>3362</v>
      </c>
      <c r="AT3" s="45" t="s">
        <v>3363</v>
      </c>
      <c r="AU3" s="47" t="s">
        <v>3364</v>
      </c>
      <c r="AV3" s="47" t="s">
        <v>3365</v>
      </c>
      <c r="AW3" s="47" t="s">
        <v>3165</v>
      </c>
    </row>
    <row r="4" spans="1:49" x14ac:dyDescent="0.2">
      <c r="A4" t="s">
        <v>8</v>
      </c>
      <c r="B4" t="s">
        <v>5463</v>
      </c>
      <c r="C4" t="s">
        <v>20</v>
      </c>
      <c r="D4" t="s">
        <v>3173</v>
      </c>
      <c r="E4" t="s">
        <v>3174</v>
      </c>
      <c r="F4" t="s">
        <v>3366</v>
      </c>
      <c r="G4" t="s">
        <v>9</v>
      </c>
      <c r="H4" t="s">
        <v>3367</v>
      </c>
      <c r="I4" t="s">
        <v>89</v>
      </c>
      <c r="J4" t="s">
        <v>3368</v>
      </c>
      <c r="K4" t="s">
        <v>3369</v>
      </c>
      <c r="L4" t="s">
        <v>3180</v>
      </c>
      <c r="M4" t="s">
        <v>3370</v>
      </c>
      <c r="N4" t="s">
        <v>3182</v>
      </c>
      <c r="O4" t="s">
        <v>14</v>
      </c>
      <c r="P4" t="s">
        <v>3186</v>
      </c>
      <c r="Q4" t="s">
        <v>3187</v>
      </c>
      <c r="R4" t="s">
        <v>3185</v>
      </c>
      <c r="S4" t="s">
        <v>220</v>
      </c>
      <c r="T4" t="s">
        <v>419</v>
      </c>
      <c r="U4" t="s">
        <v>3371</v>
      </c>
      <c r="V4" t="s">
        <v>3372</v>
      </c>
      <c r="W4" t="s">
        <v>504</v>
      </c>
      <c r="X4" t="s">
        <v>3188</v>
      </c>
      <c r="Y4" t="s">
        <v>3373</v>
      </c>
      <c r="Z4" t="s">
        <v>3006</v>
      </c>
      <c r="AA4" t="s">
        <v>3374</v>
      </c>
      <c r="AB4" t="s">
        <v>3375</v>
      </c>
      <c r="AC4" t="s">
        <v>19</v>
      </c>
      <c r="AD4" t="s">
        <v>167</v>
      </c>
      <c r="AE4" t="s">
        <v>3376</v>
      </c>
      <c r="AF4" t="s">
        <v>3377</v>
      </c>
      <c r="AG4" t="s">
        <v>3378</v>
      </c>
      <c r="AH4" t="s">
        <v>3379</v>
      </c>
      <c r="AI4" t="s">
        <v>3380</v>
      </c>
      <c r="AJ4" t="s">
        <v>3381</v>
      </c>
      <c r="AK4" t="s">
        <v>3382</v>
      </c>
      <c r="AL4" t="s">
        <v>3383</v>
      </c>
      <c r="AM4" t="s">
        <v>3384</v>
      </c>
      <c r="AN4" t="s">
        <v>379</v>
      </c>
      <c r="AO4" t="s">
        <v>414</v>
      </c>
      <c r="AP4" t="s">
        <v>3385</v>
      </c>
      <c r="AQ4" t="s">
        <v>3386</v>
      </c>
      <c r="AR4" t="s">
        <v>3387</v>
      </c>
      <c r="AS4" t="s">
        <v>3388</v>
      </c>
      <c r="AT4" t="s">
        <v>3389</v>
      </c>
      <c r="AU4" t="s">
        <v>3390</v>
      </c>
      <c r="AV4" t="s">
        <v>3391</v>
      </c>
      <c r="AW4" s="3" t="s">
        <v>3219</v>
      </c>
    </row>
    <row r="5" spans="1:49" x14ac:dyDescent="0.2">
      <c r="A5" s="55"/>
      <c r="B5" s="69"/>
      <c r="C5" s="55"/>
      <c r="D5" s="55" t="str">
        <f>IF(Table127[[#This Row],[Road Name]]="","", VLOOKUP(Table127[[#This Row],[Road Name]],road_names[],2,FALSE))</f>
        <v/>
      </c>
      <c r="E5" s="55"/>
      <c r="F5" s="55"/>
      <c r="G5" s="55"/>
      <c r="H5" s="55"/>
      <c r="I5" s="55"/>
      <c r="J5" s="55"/>
      <c r="K5" s="55"/>
      <c r="L5" s="55"/>
      <c r="M5" s="74"/>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row>
    <row r="6" spans="1:49" x14ac:dyDescent="0.2">
      <c r="A6" s="55"/>
      <c r="B6" s="55"/>
      <c r="C6" s="55"/>
      <c r="D6" s="55" t="str">
        <f>IF(Table127[[#This Row],[Road Name]]="","", VLOOKUP(Table127[[#This Row],[Road Name]],road_names[],2,FALSE))</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row>
    <row r="7" spans="1:49" x14ac:dyDescent="0.2">
      <c r="A7" s="55"/>
      <c r="B7" s="55"/>
      <c r="C7" s="55"/>
      <c r="D7" s="55" t="str">
        <f>IF(Table127[[#This Row],[Road Name]]="","", VLOOKUP(Table127[[#This Row],[Road Name]],road_names[],2,FALSE))</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row>
    <row r="8" spans="1:49" x14ac:dyDescent="0.2">
      <c r="A8" s="55"/>
      <c r="B8" s="55"/>
      <c r="C8" s="55"/>
      <c r="D8" s="55" t="str">
        <f>IF(Table127[[#This Row],[Road Name]]="","", VLOOKUP(Table127[[#This Row],[Road Name]],road_names[],2,FALSE))</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row>
    <row r="9" spans="1:49" x14ac:dyDescent="0.2">
      <c r="A9" s="55"/>
      <c r="B9" s="55"/>
      <c r="C9" s="55"/>
      <c r="D9" s="55" t="str">
        <f>IF(Table127[[#This Row],[Road Name]]="","", VLOOKUP(Table127[[#This Row],[Road Name]],road_names[],2,FALSE))</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row>
    <row r="16" spans="1:49" ht="12" customHeight="1" x14ac:dyDescent="0.2"/>
  </sheetData>
  <conditionalFormatting sqref="M5:M9">
    <cfRule type="expression" dxfId="235" priority="14" stopIfTrue="1">
      <formula>OR($I5="Planned", $I5="Designed", $I5="Under Construction")</formula>
    </cfRule>
  </conditionalFormatting>
  <conditionalFormatting sqref="M5:W9 Y5:AH9 AJ5:AV9 A5:A9 D5:K9">
    <cfRule type="containsBlanks" dxfId="234" priority="16" stopIfTrue="1">
      <formula>LEN(TRIM(A5))=0</formula>
    </cfRule>
  </conditionalFormatting>
  <conditionalFormatting sqref="P5:P9">
    <cfRule type="expression" dxfId="233" priority="15" stopIfTrue="1">
      <formula>NOT(OR($O5="Sealed Road Resurfacing", $O5="Sealed Road Pavement Rehabilitation"))</formula>
    </cfRule>
  </conditionalFormatting>
  <conditionalFormatting sqref="R5:R9">
    <cfRule type="expression" dxfId="232" priority="10" stopIfTrue="1">
      <formula>NOT(OR($I5="Removed", $I5="Decommissioned"))</formula>
    </cfRule>
  </conditionalFormatting>
  <conditionalFormatting sqref="S5:S9">
    <cfRule type="expression" dxfId="231" priority="13" stopIfTrue="1">
      <formula>$R5=""</formula>
    </cfRule>
  </conditionalFormatting>
  <conditionalFormatting sqref="U5:U9">
    <cfRule type="expression" dxfId="230" priority="9" stopIfTrue="1">
      <formula>NOT($T5="Replaces Existing")</formula>
    </cfRule>
  </conditionalFormatting>
  <conditionalFormatting sqref="V5:W9">
    <cfRule type="expression" dxfId="229" priority="8" stopIfTrue="1">
      <formula>NOT(AND($I5="Removed", OR($T5="Replaces Existing", $T5="Replaced")))</formula>
    </cfRule>
  </conditionalFormatting>
  <conditionalFormatting sqref="Z5:AB9">
    <cfRule type="expression" dxfId="228" priority="7" stopIfTrue="1">
      <formula>NOT($Y5="Yes")</formula>
    </cfRule>
  </conditionalFormatting>
  <conditionalFormatting sqref="AC5:AC9">
    <cfRule type="expression" dxfId="227" priority="6" stopIfTrue="1">
      <formula>NOT($Y5="No")</formula>
    </cfRule>
  </conditionalFormatting>
  <conditionalFormatting sqref="AK5:AK9">
    <cfRule type="expression" dxfId="226" priority="1" stopIfTrue="1">
      <formula>NOT($AJ5="Yes")</formula>
    </cfRule>
  </conditionalFormatting>
  <conditionalFormatting sqref="AM5:AM9">
    <cfRule type="expression" dxfId="225" priority="5" stopIfTrue="1">
      <formula>NOT($AL5="Yes")</formula>
    </cfRule>
  </conditionalFormatting>
  <conditionalFormatting sqref="AO5:AO9">
    <cfRule type="expression" dxfId="224" priority="4" stopIfTrue="1">
      <formula>NOT($AN5="Post Count")</formula>
    </cfRule>
  </conditionalFormatting>
  <conditionalFormatting sqref="AP5:AP9">
    <cfRule type="expression" dxfId="223" priority="3" stopIfTrue="1">
      <formula>NOT($AN5="Connected to Named Asset")</formula>
    </cfRule>
  </conditionalFormatting>
  <conditionalFormatting sqref="AQ5:AQ9">
    <cfRule type="expression" dxfId="222" priority="2" stopIfTrue="1">
      <formula>NOT($AN5="Connected to Something Else")</formula>
    </cfRule>
  </conditionalFormatting>
  <dataValidations count="41">
    <dataValidation type="list" allowBlank="1" showInputMessage="1" showErrorMessage="1" sqref="A5:A9" xr:uid="{6076F607-DBD4-42B7-8BD8-EFAA58E14876}">
      <formula1>nrAction</formula1>
    </dataValidation>
    <dataValidation type="list" allowBlank="1" showInputMessage="1" showErrorMessage="1" sqref="E5:E9" xr:uid="{AACD93B9-713D-4799-84EC-4E7F746A4AED}">
      <formula1>INDEX(nrRoads,0,1)</formula1>
    </dataValidation>
    <dataValidation type="decimal" allowBlank="1" showInputMessage="1" showErrorMessage="1" sqref="H5:H9" xr:uid="{F32B1610-5059-46FC-9AC7-95212C337B0E}">
      <formula1>0</formula1>
      <formula2>999</formula2>
    </dataValidation>
    <dataValidation type="list" allowBlank="1" showInputMessage="1" showErrorMessage="1" sqref="G5:G9" xr:uid="{F95C1013-ED8F-4B8F-A433-CC34B06F7A2B}">
      <formula1>nrSideWithBoth</formula1>
    </dataValidation>
    <dataValidation type="list" allowBlank="1" showInputMessage="1" showErrorMessage="1" promptTitle="Asset Status" prompt="Please select value from list _x000a_Mandatory" sqref="I5:I9" xr:uid="{57DB7F3F-41E1-4B6A-B430-E4ECC72B0E0F}">
      <formula1>nrAssetStatus</formula1>
    </dataValidation>
    <dataValidation type="list" allowBlank="1" showInputMessage="1" showErrorMessage="1" promptTitle="Asset Owner Organisation" prompt="Please select value from list Mandatory" sqref="J5:J9" xr:uid="{BE35E26C-1BC9-48FE-914A-25CFA2144E5C}">
      <formula1>INDEX(nrAssetOwnerOrganisation,0,1)</formula1>
    </dataValidation>
    <dataValidation type="list" allowBlank="1" showInputMessage="1" showErrorMessage="1" promptTitle="Asset Managing Organisation" prompt="Please select value from list Mandatory" sqref="K5:K9" xr:uid="{137587E0-BF3C-4195-A8DF-76ED1FE2D519}">
      <formula1>nrAssetOwnerOrganisation</formula1>
    </dataValidation>
    <dataValidation type="list" allowBlank="1" showInputMessage="1" showErrorMessage="1" promptTitle="RCA Sub Organisation" prompt="Please enter description Optional" sqref="L5:L9" xr:uid="{AEC4F12C-0B3A-4998-82A5-1FD6E44DB462}">
      <formula1>nrSubOrganisation</formula1>
    </dataValidation>
    <dataValidation type="date" operator="greaterThanOrEqual" allowBlank="1" showInputMessage="1" showErrorMessage="1" promptTitle="Removal Date" prompt="Please enter a valid date dd/mm/yyyy_x000a_Conditional, Mandatory if 'Asset Status' is 'Removed', 'Decomissioned', otherwise must not be populated." sqref="R5:R9" xr:uid="{40502C6D-D201-4159-BF07-17FFCE865DC3}">
      <formula1>367</formula1>
    </dataValidation>
    <dataValidation type="list" allowBlank="1" showInputMessage="1" showErrorMessage="1" promptTitle="Work Origin" prompt="Please select value from list Mandatory" sqref="O5:O9" xr:uid="{2DAF5447-3BDC-4528-8367-77329410BB6E}">
      <formula1>INDEX(nrWorkOrigin,0,1)</formula1>
    </dataValidation>
    <dataValidation type="list" allowBlank="1" showInputMessage="1" showErrorMessage="1" sqref="Y5:Y9 AG5:AG9 Q5:Q9" xr:uid="{790BCF0E-CFBE-4843-9702-776F1169B094}">
      <formula1>nrYesNo</formula1>
    </dataValidation>
    <dataValidation type="list" allowBlank="1" showInputMessage="1" showErrorMessage="1" promptTitle="Removal Reason" prompt="Please select value from list Conditional, Mandatory if 'Asset Status' is 'Removed', 'Decomissioned', otherwise must not be populated." sqref="S5:S9" xr:uid="{1E0127CC-20D8-4560-8EFC-2F1940A9FDFC}">
      <formula1>INDEX(nrRemovalReason,0,1)</formula1>
    </dataValidation>
    <dataValidation type="list" allowBlank="1" showInputMessage="1" showErrorMessage="1" promptTitle="Replacement Status" prompt="Please select value from list_x000a_Mandatory" sqref="T5:T9" xr:uid="{E07FCA2D-EF6A-4F54-A433-875CF441F144}">
      <formula1>nrReplacementStatus</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96DB8F93-5DEC-4DD8-8725-66AA655B0D2C}">
      <formula1>INDEX(nrReplacementReason,0,1)</formula1>
    </dataValidation>
    <dataValidation type="date" operator="greaterThanOrEqual" allowBlank="1" showInputMessage="1" showErrorMessage="1" promptTitle="Installation Date" prompt="Please enter a valid date dd/mm/yyyy _x000a_Conditional, Mandatory if 'Asset Status' is NOT 'Planned', 'Designed', 'Under Construction', otherwise must noot be populated." sqref="M5:M9" xr:uid="{823604B9-7437-4467-89BD-2BE734B38A85}">
      <formula1>367</formula1>
    </dataValidation>
    <dataValidation allowBlank="1" showInputMessage="1" showErrorMessage="1" promptTitle="Asset Design Life" prompt="Please Enter Value Mandatory" sqref="N5:N9" xr:uid="{9AA92062-84DE-4088-B20E-9738A10B0F7F}"/>
    <dataValidation allowBlank="1" showInputMessage="1" showErrorMessage="1" promptTitle="Original Cost" prompt="Please Enter Value _x000a_Conditional, Mandatory if 'Work Origin' is 'Sealed Road Resurfacing', 'Sealed Road Pavement Rehabilitation', otherwise optional." sqref="P5:P9" xr:uid="{D37D28AC-ECCB-41F7-8BE4-A65A15CACAD9}"/>
    <dataValidation type="whole" allowBlank="1" showInputMessage="1" showErrorMessage="1" promptTitle="Prior ID" prompt="Please enter identifier Conditional, Mandatory if 'Replacement Status' is 'Replaces Exisiting', otherwise must not be populated." sqref="U5:U9" xr:uid="{1C32D624-4DAD-4FA0-8CDC-9BD25076701E}">
      <formula1>1</formula1>
      <formula2>99999999</formula2>
    </dataValidation>
    <dataValidation allowBlank="1" showInputMessage="1" showErrorMessage="1" promptTitle="Replacement ID" prompt="Please enter identifier Conditional, Mandatory if 'Asset Status' is 'Removed' AND 'Replacement Status' is 'Replaces Exisiting', 'Replaced', otherwise must not be populated." sqref="V5:V9" xr:uid="{EEB600DD-19F5-451A-86A4-45DA1791AAA3}"/>
    <dataValidation allowBlank="1" showInputMessage="1" showErrorMessage="1" promptTitle="Geometry" prompt="Please enter Geometries based on Priorities LineString 1" sqref="X5:X9" xr:uid="{42DDBBA8-9D5E-47FC-894C-181DF8AB5A08}"/>
    <dataValidation type="list" allowBlank="1" showInputMessage="1" showErrorMessage="1" promptTitle="Background Colour" prompt="Please select value from list_x000a_Mandatory" sqref="AD5:AD9" xr:uid="{D1B56720-ACCF-4365-AEE0-775C3FEDE3BB}">
      <formula1>INDEX(nrBackgroundColour,0,1)</formula1>
    </dataValidation>
    <dataValidation type="whole" allowBlank="1" showInputMessage="1" showErrorMessage="1" promptTitle="Height" prompt="Enter the height of the sign._x000a_Mandatory" sqref="AE5:AE9" xr:uid="{0AD6713B-5B61-448E-9DEA-F474B74CEA57}">
      <formula1>0</formula1>
      <formula2>99999</formula2>
    </dataValidation>
    <dataValidation type="whole" allowBlank="1" showInputMessage="1" showErrorMessage="1" promptTitle="Background Colour" prompt="Please select value from list_x000a_Mandatory" sqref="AF5:AF9" xr:uid="{4285B7CB-39B6-4A8F-BE0E-3233CEF9A3BA}">
      <formula1>0</formula1>
      <formula2>99999</formula2>
    </dataValidation>
    <dataValidation type="list" allowBlank="1" showInputMessage="1" showErrorMessage="1" promptTitle="Critical Clearance Required?" prompt="Is there a clearance safety issue for vehicles or pedestrians?_x000a_Mandatory" sqref="AH5:AH9" xr:uid="{2B286299-4F63-406D-BB4F-9F582545666D}">
      <formula1>nrYesNo</formula1>
    </dataValidation>
    <dataValidation type="decimal" allowBlank="1" showInputMessage="1" showErrorMessage="1" promptTitle="Mounting Height To Underside Of " prompt="Please Enter Value between 0 and 10_x000a_Optional" sqref="AI5:AI9" xr:uid="{FECB9FE6-5EF7-4CF7-BFFC-6686CFCCFFA2}">
      <formula1>0</formula1>
      <formula2>10</formula2>
    </dataValidation>
    <dataValidation type="list" allowBlank="1" showInputMessage="1" showErrorMessage="1" promptTitle="Sign Legend Description Required" prompt="Please select Yes or No._x000a_Mandatory." sqref="AJ5:AJ9" xr:uid="{6F585141-8FFE-4B6B-BD65-83F5FE78E7F0}">
      <formula1>nrYesNo</formula1>
    </dataValidation>
    <dataValidation type="textLength" allowBlank="1" showInputMessage="1" showErrorMessage="1" promptTitle="Legend Text" prompt="Please enter description_x000a_Conditional, Mandatory if 'Sign Legend Description required' is Yes, otherwise must not be populated." sqref="AK5:AK9" xr:uid="{C8666EE8-7A7F-4422-9E85-FB67977B9806}">
      <formula1>1</formula1>
      <formula2>2000</formula2>
    </dataValidation>
    <dataValidation type="list" allowBlank="1" showInputMessage="1" showErrorMessage="1" promptTitle="Has Reverse Legend" prompt="Does the sign have text on the back of it?_x000a_Mandatory." sqref="AL5:AL9" xr:uid="{83CEAABF-8852-49C9-A250-7C69F60004E1}">
      <formula1>nrYesNo</formula1>
    </dataValidation>
    <dataValidation type="textLength" allowBlank="1" showInputMessage="1" showErrorMessage="1" promptTitle="Reverse Legend Note" prompt="Please enter description_x000a_Conditional, Mandatory if 'Has Reverse Legend?' is Yes, otherwise must not be populated." sqref="AM5:AM9" xr:uid="{AF69869A-350E-4B5D-A943-20841BBC84BD}">
      <formula1>1</formula1>
      <formula2>2000</formula2>
    </dataValidation>
    <dataValidation type="list" allowBlank="1" showInputMessage="1" showErrorMessage="1" promptTitle="Connection Mode" prompt="Please select value from list_x000a_Mandatory" sqref="AN5:AN9" xr:uid="{FF6EECDA-C1FD-4D2A-AEDA-1129A832F5C7}">
      <formula1>INDEX(nrConnectionMode,0,1)</formula1>
    </dataValidation>
    <dataValidation type="whole" allowBlank="1" showInputMessage="1" showErrorMessage="1" promptTitle="Post Count" prompt="Please Enter Value _x000a_Conditional, Mandatory if 'Connection Mode' is 'Post Count Only', otherwise must not be populated." sqref="AO5:AO9" xr:uid="{C7660244-6D5C-4A8C-9E63-F6D3C697EF0C}">
      <formula1>0</formula1>
      <formula2>99</formula2>
    </dataValidation>
    <dataValidation type="whole" allowBlank="1" showInputMessage="1" showErrorMessage="1" sqref="AP5:AP9" xr:uid="{33261107-0331-4509-AF07-9A89E2CF613E}">
      <formula1>1</formula1>
      <formula2>99999999</formula2>
    </dataValidation>
    <dataValidation type="list" allowBlank="1" showInputMessage="1" showErrorMessage="1" promptTitle="Direction Indicated" prompt="Direction sign faces in terms of in creasing chainage._x000a_Non-AMDS._x000a_Mandatory" sqref="AU5:AU9" xr:uid="{A5FC8FAA-9D5C-492E-B451-D66CFCF04BD0}">
      <formula1>INDEX(nrIndicatingDirection,0,1)</formula1>
    </dataValidation>
    <dataValidation type="list" allowBlank="1" showInputMessage="1" showErrorMessage="1" promptTitle="Framed" prompt="Does the sign have a frame?_x000a_Non-AMDS_x000a_Mandatory." sqref="AT5:AT9" xr:uid="{79DF4A2C-8511-4445-AC16-630DE4D8B5C9}">
      <formula1>nrFramed</formula1>
    </dataValidation>
    <dataValidation type="list" allowBlank="1" showInputMessage="1" showErrorMessage="1" promptTitle="Sign Material" prompt="The type of material used for the background._x000a_Non-AMDS._x000a_Mandatory." sqref="AV5:AV9" xr:uid="{2574074D-774F-416C-9F7D-70F01F2D7635}">
      <formula1>INDEX(nrSignMaterial,0,1)</formula1>
    </dataValidation>
    <dataValidation type="list" allowBlank="1" showInputMessage="1" showErrorMessage="1" promptTitle="Legend Material" prompt="The type of material the sign legend uses._x000a_Non-AMDS._x000a_Mandatory." sqref="AR5:AR9" xr:uid="{3CA2CE7A-EE6D-460F-B300-2133832FFA7F}">
      <formula1>INDEX(nrSignMaterial,0,1)</formula1>
    </dataValidation>
    <dataValidation type="list" allowBlank="1" showInputMessage="1" showErrorMessage="1" promptTitle="Legend Colour" prompt="The colour of the sign legend._x000a_Non-AMDS._x000a_Mandatory." sqref="AS5:AS9" xr:uid="{243F3578-92F5-42F4-B0FE-072B3956AAF2}">
      <formula1>INDEX(nrSignColour,0,1)</formula1>
    </dataValidation>
    <dataValidation type="textLength" allowBlank="1" showInputMessage="1" showErrorMessage="1" promptTitle="Connection Details" prompt="Please enter identifier_x000a_Conditional, Mandatory if 'Connection Mode' is 'Connected to Named Asset', otherwise must not be populated._x000a_Must link to a valid asset type._x000a_Valid asset types include: Pole, Gantry, Outreach, Bridge, ITS Cabinet, etc." sqref="AQ5:AQ9" xr:uid="{54DFC5BA-C457-4FB7-A64E-F5F9855D48C6}">
      <formula1>0</formula1>
      <formula2>2000</formula2>
    </dataValidation>
    <dataValidation type="list" allowBlank="1" showInputMessage="1" showErrorMessage="1" promptTitle="TCD Sign Class" prompt="Please select value from list._x000a_Conditional, Mandatory if 'Is TCD Sign Type?' is Yes, otherwise must not be populated." sqref="Z5:Z9" xr:uid="{D6862435-62F8-4A63-B9F6-9808F4717AF3}">
      <formula1>_xlfn.ANCHORARRAY(nrTCDSignClass)</formula1>
    </dataValidation>
    <dataValidation type="list" allowBlank="1" showInputMessage="1" showErrorMessage="1" promptTitle="TCD Sign Subclass" prompt="Please select value from list._x000a_Conditional, Mandatory if 'Is TCD Sign Type?' is Yes, otherwise must not be populated." sqref="AA5:AA9" xr:uid="{654CE6FA-B817-4BF7-8BF0-CB68805BD0B3}">
      <formula1>nrTCDSignSubClass</formula1>
    </dataValidation>
    <dataValidation type="list" allowBlank="1" showInputMessage="1" showErrorMessage="1" sqref="AB5:AB9" xr:uid="{8EA7D651-B27C-4219-B608-6CEF9A22B54E}">
      <formula1>nrSignType</formula1>
    </dataValidation>
  </dataValidations>
  <hyperlinks>
    <hyperlink ref="AB1" r:id="rId1" xr:uid="{8B3AF1BD-E7D1-4ADF-8237-E96BD5D1E2BC}"/>
  </hyperlinks>
  <pageMargins left="0.7" right="0.7" top="0.75" bottom="0.75" header="0.3" footer="0.3"/>
  <pageSetup paperSize="9" orientation="portrait"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promptTitle="Non-TCD Sign Type" prompt="Please enter description_x000a_Conditional, Mandatory if 'Is TCD Sign Type?' is No" xr:uid="{EAAB6948-FC46-4766-A2E9-1A39C5B11A8E}">
          <x14:formula1>
            <xm:f>_xlfn.UNIQUE(_xlfn._xlws.FILTER(nrTCDSignSubClass,lookups_2!#REF!)) &amp; ""</xm:f>
          </x14:formula1>
          <xm:sqref>AC5:AC9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980DF-72DB-40D6-9DD2-81020EF5463E}">
  <sheetPr>
    <tabColor theme="6" tint="0.59999389629810485"/>
  </sheetPr>
  <dimension ref="A1:BB9"/>
  <sheetViews>
    <sheetView workbookViewId="0">
      <pane xSplit="7" ySplit="4" topLeftCell="H5" activePane="bottomRight" state="frozen"/>
      <selection pane="topRight" activeCell="H1" sqref="H1"/>
      <selection pane="bottomLeft" activeCell="A5" sqref="A5"/>
      <selection pane="bottomRight" activeCell="L15" sqref="L15"/>
    </sheetView>
  </sheetViews>
  <sheetFormatPr defaultRowHeight="12.75" x14ac:dyDescent="0.2"/>
  <cols>
    <col min="1" max="4" width="10.7109375" customWidth="1"/>
    <col min="5" max="5" width="13.85546875" bestFit="1" customWidth="1"/>
    <col min="6" max="7" width="10.7109375" customWidth="1"/>
    <col min="10" max="10" width="18.5703125" customWidth="1"/>
    <col min="11" max="11" width="26.140625" customWidth="1"/>
    <col min="12" max="12" width="28.85546875" customWidth="1"/>
    <col min="13" max="13" width="22.7109375" customWidth="1"/>
    <col min="14" max="14" width="17.7109375" customWidth="1"/>
    <col min="15" max="15" width="18.140625" customWidth="1"/>
    <col min="16" max="16" width="25.7109375" customWidth="1"/>
    <col min="17" max="17" width="23.85546875" customWidth="1"/>
    <col min="18" max="18" width="23.140625" customWidth="1"/>
    <col min="19" max="19" width="16.42578125" customWidth="1"/>
    <col min="20" max="20" width="17.7109375" customWidth="1"/>
    <col min="21" max="21" width="20.7109375" customWidth="1"/>
    <col min="22" max="22" width="12.42578125" customWidth="1"/>
    <col min="23" max="23" width="17.140625" customWidth="1"/>
    <col min="24" max="24" width="21.7109375" customWidth="1"/>
    <col min="25" max="25" width="12.140625" customWidth="1"/>
    <col min="26" max="26" width="17.7109375" customWidth="1"/>
    <col min="27" max="27" width="26.5703125" customWidth="1"/>
    <col min="28" max="28" width="38" customWidth="1"/>
    <col min="29" max="29" width="25.7109375" customWidth="1"/>
    <col min="30" max="30" width="14.140625" customWidth="1"/>
    <col min="31" max="31" width="16.7109375" customWidth="1"/>
    <col min="32" max="32" width="15.85546875" customWidth="1"/>
    <col min="33" max="33" width="18.28515625" customWidth="1"/>
    <col min="34" max="34" width="17.7109375" customWidth="1"/>
    <col min="35" max="35" width="17.42578125" customWidth="1"/>
    <col min="36" max="36" width="10.140625" customWidth="1"/>
    <col min="37" max="37" width="16.28515625" customWidth="1"/>
    <col min="38" max="38" width="21.85546875" customWidth="1"/>
    <col min="39" max="39" width="32.42578125" customWidth="1"/>
    <col min="40" max="40" width="14.28515625" customWidth="1"/>
    <col min="41" max="41" width="37.140625" customWidth="1"/>
    <col min="42" max="42" width="27" customWidth="1"/>
    <col min="43" max="43" width="26.28515625" customWidth="1"/>
    <col min="44" max="44" width="30.7109375" customWidth="1"/>
    <col min="45" max="45" width="15.5703125" customWidth="1"/>
    <col min="46" max="46" width="33.85546875" customWidth="1"/>
    <col min="47" max="47" width="29" customWidth="1"/>
    <col min="48" max="48" width="24.42578125" customWidth="1"/>
    <col min="49" max="49" width="34.140625" customWidth="1"/>
    <col min="50" max="50" width="22" customWidth="1"/>
    <col min="51" max="51" width="19.42578125" customWidth="1"/>
    <col min="52" max="52" width="14.42578125" bestFit="1" customWidth="1"/>
    <col min="53" max="53" width="23.7109375" customWidth="1"/>
    <col min="54" max="54" width="19.7109375" customWidth="1"/>
    <col min="55" max="55" width="13.7109375" customWidth="1"/>
    <col min="56" max="56" width="11.7109375" customWidth="1"/>
    <col min="68" max="68" width="13.42578125" bestFit="1" customWidth="1"/>
    <col min="84" max="84" width="14.42578125" bestFit="1" customWidth="1"/>
    <col min="86" max="86" width="13.42578125" bestFit="1" customWidth="1"/>
  </cols>
  <sheetData>
    <row r="1" spans="1:54" ht="123" customHeight="1" x14ac:dyDescent="0.2">
      <c r="A1" s="52" t="s">
        <v>3061</v>
      </c>
      <c r="B1" s="52" t="s">
        <v>5462</v>
      </c>
      <c r="C1" s="52" t="s">
        <v>3062</v>
      </c>
      <c r="D1" s="52" t="s">
        <v>3063</v>
      </c>
      <c r="E1" s="52" t="s">
        <v>3064</v>
      </c>
      <c r="F1" s="52" t="s">
        <v>3065</v>
      </c>
      <c r="G1" s="52" t="s">
        <v>3297</v>
      </c>
      <c r="H1" s="52" t="s">
        <v>3298</v>
      </c>
      <c r="I1" s="52" t="s">
        <v>3070</v>
      </c>
      <c r="J1" s="52" t="s">
        <v>3071</v>
      </c>
      <c r="K1" s="52" t="s">
        <v>3072</v>
      </c>
      <c r="L1" s="52" t="s">
        <v>3073</v>
      </c>
      <c r="M1" s="52" t="s">
        <v>3074</v>
      </c>
      <c r="N1" s="52" t="s">
        <v>3392</v>
      </c>
      <c r="O1" s="52" t="s">
        <v>3299</v>
      </c>
      <c r="P1" s="52" t="s">
        <v>3078</v>
      </c>
      <c r="Q1" s="52" t="s">
        <v>3079</v>
      </c>
      <c r="R1" s="52" t="s">
        <v>3300</v>
      </c>
      <c r="S1" s="52" t="s">
        <v>3301</v>
      </c>
      <c r="T1" s="62" t="s">
        <v>3302</v>
      </c>
      <c r="U1" s="52" t="s">
        <v>3303</v>
      </c>
      <c r="V1" s="53" t="s">
        <v>3304</v>
      </c>
      <c r="W1" s="52" t="s">
        <v>3305</v>
      </c>
      <c r="X1" s="52" t="s">
        <v>3080</v>
      </c>
      <c r="Y1" s="72" t="s">
        <v>5154</v>
      </c>
      <c r="Z1" s="72" t="s">
        <v>5155</v>
      </c>
      <c r="AA1" s="72" t="s">
        <v>5156</v>
      </c>
      <c r="AB1" s="72" t="s">
        <v>5157</v>
      </c>
      <c r="AC1" s="72" t="s">
        <v>5158</v>
      </c>
      <c r="AD1" s="72" t="s">
        <v>4957</v>
      </c>
      <c r="AE1" s="72" t="s">
        <v>4779</v>
      </c>
      <c r="AF1" s="72" t="s">
        <v>5159</v>
      </c>
      <c r="AG1" s="72" t="s">
        <v>5161</v>
      </c>
      <c r="AH1" s="72" t="s">
        <v>5162</v>
      </c>
      <c r="AI1" s="72" t="s">
        <v>5163</v>
      </c>
      <c r="AJ1" s="72" t="s">
        <v>5164</v>
      </c>
      <c r="AK1" s="72" t="s">
        <v>5165</v>
      </c>
      <c r="AL1" s="72" t="s">
        <v>5166</v>
      </c>
      <c r="AM1" s="72" t="s">
        <v>5167</v>
      </c>
      <c r="AN1" s="72" t="s">
        <v>5168</v>
      </c>
      <c r="AO1" s="72" t="s">
        <v>5169</v>
      </c>
      <c r="AP1" s="72" t="s">
        <v>5170</v>
      </c>
      <c r="AQ1" s="72" t="s">
        <v>5160</v>
      </c>
      <c r="AR1" s="72" t="s">
        <v>5171</v>
      </c>
      <c r="AS1" s="72" t="s">
        <v>5175</v>
      </c>
      <c r="AT1" s="72" t="s">
        <v>5172</v>
      </c>
      <c r="AU1" s="72" t="s">
        <v>5173</v>
      </c>
      <c r="AV1" s="72" t="s">
        <v>5174</v>
      </c>
      <c r="AW1" s="72" t="s">
        <v>5176</v>
      </c>
      <c r="AX1" s="72" t="s">
        <v>5177</v>
      </c>
      <c r="AY1" s="72" t="s">
        <v>5178</v>
      </c>
      <c r="AZ1" s="72" t="s">
        <v>5179</v>
      </c>
      <c r="BA1" s="72" t="s">
        <v>5180</v>
      </c>
    </row>
    <row r="2" spans="1:54" ht="15" customHeight="1" x14ac:dyDescent="0.2">
      <c r="A2" s="24"/>
      <c r="C2" s="24"/>
      <c r="D2" s="24"/>
      <c r="E2" s="24"/>
      <c r="F2" s="24"/>
      <c r="G2" s="24"/>
      <c r="H2" s="24"/>
      <c r="I2" s="24"/>
      <c r="J2" s="24"/>
      <c r="K2" s="24"/>
      <c r="L2" s="24"/>
      <c r="M2" s="24"/>
      <c r="N2" s="24"/>
      <c r="O2" s="24"/>
      <c r="P2" s="24"/>
      <c r="Q2" s="24"/>
      <c r="R2" s="24"/>
      <c r="S2" s="24"/>
      <c r="T2" s="26"/>
      <c r="U2" s="24"/>
      <c r="V2" s="23"/>
      <c r="W2" s="24"/>
      <c r="X2" s="24"/>
      <c r="Y2" s="24"/>
      <c r="Z2" s="24"/>
      <c r="AA2" s="24"/>
      <c r="AB2" s="24"/>
      <c r="AC2" s="23"/>
      <c r="AD2" s="23"/>
      <c r="AE2" s="23"/>
      <c r="AF2" s="23"/>
      <c r="AG2" s="23"/>
      <c r="AH2" s="23"/>
      <c r="AI2" s="23"/>
      <c r="AJ2" s="23"/>
      <c r="AK2" s="23"/>
      <c r="AL2" s="23"/>
      <c r="AM2" s="23"/>
      <c r="AN2" s="24"/>
      <c r="AO2" s="24"/>
      <c r="AP2" s="32"/>
      <c r="AQ2" s="23"/>
      <c r="AR2" s="23"/>
      <c r="AS2" s="24"/>
      <c r="AT2" s="23"/>
      <c r="AU2" s="24"/>
      <c r="AV2" s="24"/>
      <c r="AW2" s="24"/>
      <c r="AX2" s="50"/>
      <c r="AY2" s="24"/>
      <c r="AZ2" s="24"/>
      <c r="BA2" s="24"/>
    </row>
    <row r="3" spans="1:54" ht="15" customHeight="1" x14ac:dyDescent="0.2">
      <c r="A3" s="24"/>
      <c r="B3" s="47"/>
      <c r="C3" s="24" t="s">
        <v>3119</v>
      </c>
      <c r="D3" s="24" t="s">
        <v>7</v>
      </c>
      <c r="E3" s="24"/>
      <c r="F3" s="24" t="s">
        <v>3332</v>
      </c>
      <c r="G3" s="24" t="s">
        <v>3122</v>
      </c>
      <c r="H3" s="24" t="s">
        <v>3123</v>
      </c>
      <c r="I3" s="24" t="s">
        <v>3333</v>
      </c>
      <c r="J3" s="24" t="s">
        <v>3393</v>
      </c>
      <c r="K3" s="24" t="s">
        <v>3334</v>
      </c>
      <c r="L3" s="24" t="s">
        <v>3335</v>
      </c>
      <c r="M3" s="24" t="s">
        <v>3336</v>
      </c>
      <c r="N3" s="24" t="s">
        <v>3127</v>
      </c>
      <c r="O3" s="24" t="s">
        <v>3131</v>
      </c>
      <c r="P3" s="24" t="s">
        <v>3132</v>
      </c>
      <c r="Q3" s="24" t="s">
        <v>3133</v>
      </c>
      <c r="R3" t="s">
        <v>3337</v>
      </c>
      <c r="S3" t="s">
        <v>3338</v>
      </c>
      <c r="T3" t="s">
        <v>3339</v>
      </c>
      <c r="U3" s="24" t="s">
        <v>3340</v>
      </c>
      <c r="V3" t="s">
        <v>3341</v>
      </c>
      <c r="W3" t="s">
        <v>3342</v>
      </c>
      <c r="X3" s="24"/>
      <c r="Y3" s="24" t="s">
        <v>3394</v>
      </c>
      <c r="Z3" s="24" t="s">
        <v>3395</v>
      </c>
      <c r="AA3" s="24" t="s">
        <v>3396</v>
      </c>
      <c r="AB3" s="24" t="s">
        <v>3397</v>
      </c>
      <c r="AC3" s="24" t="s">
        <v>3398</v>
      </c>
      <c r="AD3" s="24" t="s">
        <v>3399</v>
      </c>
      <c r="AF3" s="24" t="s">
        <v>3400</v>
      </c>
      <c r="AG3" s="23" t="s">
        <v>3351</v>
      </c>
      <c r="AH3" s="23" t="s">
        <v>3349</v>
      </c>
      <c r="AI3" s="23" t="s">
        <v>3401</v>
      </c>
      <c r="AJ3" s="24" t="s">
        <v>3350</v>
      </c>
      <c r="AK3" s="24" t="s">
        <v>3352</v>
      </c>
      <c r="AL3" s="23" t="s">
        <v>3402</v>
      </c>
      <c r="AM3" s="24" t="s">
        <v>3353</v>
      </c>
      <c r="AN3" s="23" t="s">
        <v>3403</v>
      </c>
      <c r="AP3" s="23" t="s">
        <v>3404</v>
      </c>
      <c r="AQ3" s="23" t="s">
        <v>3344</v>
      </c>
      <c r="AR3" s="23" t="s">
        <v>3346</v>
      </c>
      <c r="AS3" s="24"/>
      <c r="AT3" s="26"/>
      <c r="AU3" s="24"/>
      <c r="AV3" s="23"/>
      <c r="AW3" s="24"/>
      <c r="AX3" s="24"/>
      <c r="AZ3" s="24" t="s">
        <v>3405</v>
      </c>
      <c r="BA3" s="47" t="s">
        <v>3406</v>
      </c>
      <c r="BB3" s="24" t="s">
        <v>3165</v>
      </c>
    </row>
    <row r="4" spans="1:54" x14ac:dyDescent="0.2">
      <c r="A4" t="s">
        <v>8</v>
      </c>
      <c r="B4" t="s">
        <v>5463</v>
      </c>
      <c r="C4" t="s">
        <v>20</v>
      </c>
      <c r="D4" t="s">
        <v>3173</v>
      </c>
      <c r="E4" t="s">
        <v>3174</v>
      </c>
      <c r="F4" t="s">
        <v>3366</v>
      </c>
      <c r="G4" t="s">
        <v>9</v>
      </c>
      <c r="H4" t="s">
        <v>3367</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1015</v>
      </c>
      <c r="Z4" t="s">
        <v>1093</v>
      </c>
      <c r="AA4" t="s">
        <v>3408</v>
      </c>
      <c r="AB4" t="s">
        <v>3409</v>
      </c>
      <c r="AC4" t="s">
        <v>3410</v>
      </c>
      <c r="AD4" t="s">
        <v>1661</v>
      </c>
      <c r="AE4" t="s">
        <v>4943</v>
      </c>
      <c r="AF4" t="s">
        <v>3411</v>
      </c>
      <c r="AG4" t="s">
        <v>3378</v>
      </c>
      <c r="AH4" t="s">
        <v>3376</v>
      </c>
      <c r="AI4" t="s">
        <v>3412</v>
      </c>
      <c r="AJ4" t="s">
        <v>3377</v>
      </c>
      <c r="AK4" t="s">
        <v>3413</v>
      </c>
      <c r="AL4" t="s">
        <v>1514</v>
      </c>
      <c r="AM4" t="s">
        <v>3414</v>
      </c>
      <c r="AN4" t="s">
        <v>3415</v>
      </c>
      <c r="AO4" t="s">
        <v>3373</v>
      </c>
      <c r="AP4" t="s">
        <v>3416</v>
      </c>
      <c r="AQ4" t="s">
        <v>3006</v>
      </c>
      <c r="AR4" t="s">
        <v>3375</v>
      </c>
      <c r="AS4" t="s">
        <v>3383</v>
      </c>
      <c r="AT4" t="s">
        <v>3384</v>
      </c>
      <c r="AU4" t="s">
        <v>3381</v>
      </c>
      <c r="AV4" t="s">
        <v>3382</v>
      </c>
      <c r="AW4" t="s">
        <v>3417</v>
      </c>
      <c r="AX4" t="s">
        <v>3418</v>
      </c>
      <c r="AY4" t="s">
        <v>3419</v>
      </c>
      <c r="AZ4" t="s">
        <v>3420</v>
      </c>
      <c r="BA4" t="s">
        <v>3421</v>
      </c>
      <c r="BB4" t="s">
        <v>3219</v>
      </c>
    </row>
    <row r="5" spans="1:54" x14ac:dyDescent="0.2">
      <c r="A5" s="55"/>
      <c r="B5" s="55"/>
      <c r="C5" s="55"/>
      <c r="D5" s="55" t="str">
        <f>IF(Electronic_Sign[[#This Row],[Road Name]]="","", VLOOKUP(Electronic_Sign[[#This Row],[Road Name]],road_names[],2,FALSE))</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row>
    <row r="6" spans="1:54" x14ac:dyDescent="0.2">
      <c r="A6" s="55"/>
      <c r="B6" s="55"/>
      <c r="C6" s="55"/>
      <c r="D6" s="55" t="str">
        <f>IF(Electronic_Sign[[#This Row],[Road Name]]="","", VLOOKUP(Electronic_Sign[[#This Row],[Road Name]],road_names[],2,FALSE))</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row>
    <row r="7" spans="1:54" x14ac:dyDescent="0.2">
      <c r="A7" s="55"/>
      <c r="B7" s="55"/>
      <c r="C7" s="55"/>
      <c r="D7" s="55" t="str">
        <f>IF(Electronic_Sign[[#This Row],[Road Name]]="","", VLOOKUP(Electronic_Sign[[#This Row],[Road Name]],road_names[],2,FALSE))</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row>
    <row r="8" spans="1:54" x14ac:dyDescent="0.2">
      <c r="A8" s="55"/>
      <c r="B8" s="55"/>
      <c r="C8" s="55"/>
      <c r="D8" s="55" t="str">
        <f>IF(Electronic_Sign[[#This Row],[Road Name]]="","", VLOOKUP(Electronic_Sign[[#This Row],[Road Name]],road_names[],2,FALSE))</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row>
    <row r="9" spans="1:54" x14ac:dyDescent="0.2">
      <c r="A9" s="55"/>
      <c r="B9" s="55"/>
      <c r="C9" s="55"/>
      <c r="D9" s="55" t="str">
        <f>IF(Electronic_Sign[[#This Row],[Road Name]]="","", VLOOKUP(Electronic_Sign[[#This Row],[Road Name]],road_names[],2,FALSE))</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row>
  </sheetData>
  <conditionalFormatting sqref="M5:M9">
    <cfRule type="expression" dxfId="221" priority="14" stopIfTrue="1">
      <formula>OR($I5="Planned", $I5="Designed", $I5="Under Construction")</formula>
    </cfRule>
  </conditionalFormatting>
  <conditionalFormatting sqref="M5:W9 Y5:BA9 A5:A9 D5:K9">
    <cfRule type="containsBlanks" dxfId="220" priority="17" stopIfTrue="1">
      <formula>LEN(TRIM(A5))=0</formula>
    </cfRule>
  </conditionalFormatting>
  <conditionalFormatting sqref="P5:P9">
    <cfRule type="expression" dxfId="219" priority="15" stopIfTrue="1">
      <formula>NOT(OR($O5="Sealed Road Resurfacing", $O5="Sealed Road Pavement Rehabilitation"))</formula>
    </cfRule>
  </conditionalFormatting>
  <conditionalFormatting sqref="R5:S9">
    <cfRule type="expression" dxfId="218" priority="13" stopIfTrue="1">
      <formula>NOT(OR($I5="Removed", $I5="Decommissioned"))</formula>
    </cfRule>
  </conditionalFormatting>
  <conditionalFormatting sqref="U5:U9">
    <cfRule type="expression" dxfId="217" priority="11" stopIfTrue="1">
      <formula>NOT($T5="Replaces Existing")</formula>
    </cfRule>
  </conditionalFormatting>
  <conditionalFormatting sqref="V5:W9">
    <cfRule type="expression" dxfId="216" priority="12" stopIfTrue="1">
      <formula>NOT(AND($I5="Removed", OR($T5="Replaced", $T5="Replaces Existing")))</formula>
    </cfRule>
  </conditionalFormatting>
  <conditionalFormatting sqref="AB5:AB9">
    <cfRule type="expression" dxfId="215" priority="10" stopIfTrue="1">
      <formula>NOT($AA5="Yes")</formula>
    </cfRule>
  </conditionalFormatting>
  <conditionalFormatting sqref="AE5:AE9">
    <cfRule type="expression" dxfId="214" priority="8" stopIfTrue="1">
      <formula>NOT(_xlfn.IFNA(VLOOKUP($AD5, nrPlacementFull, 2, 0), 0)=TRUE)</formula>
    </cfRule>
  </conditionalFormatting>
  <conditionalFormatting sqref="AO5:AO9">
    <cfRule type="expression" dxfId="213" priority="6" stopIfTrue="1">
      <formula>NOT(OR($Y5="Active Warning", $Y5="Advanced Warning", $Y5="Lane Control", $Y5="Variable Message"))</formula>
    </cfRule>
  </conditionalFormatting>
  <conditionalFormatting sqref="AQ5:AR9">
    <cfRule type="expression" dxfId="212" priority="7" stopIfTrue="1">
      <formula>NOT($AO5="Yes")</formula>
    </cfRule>
  </conditionalFormatting>
  <conditionalFormatting sqref="AT5:AT9">
    <cfRule type="expression" dxfId="211" priority="5" stopIfTrue="1">
      <formula>NOT($AS5="Yes")</formula>
    </cfRule>
  </conditionalFormatting>
  <conditionalFormatting sqref="AV5:AV9">
    <cfRule type="expression" dxfId="210" priority="4" stopIfTrue="1">
      <formula>NOT($AU5="Yes")</formula>
    </cfRule>
  </conditionalFormatting>
  <conditionalFormatting sqref="AZ5:AZ9">
    <cfRule type="expression" dxfId="209" priority="3" stopIfTrue="1">
      <formula>NOT($AY5="Group")</formula>
    </cfRule>
  </conditionalFormatting>
  <conditionalFormatting sqref="BA5:BA9">
    <cfRule type="expression" dxfId="208" priority="1" stopIfTrue="1">
      <formula>NOT($AY5="Standalone")</formula>
    </cfRule>
  </conditionalFormatting>
  <dataValidations xWindow="3298" yWindow="399" count="31">
    <dataValidation type="list" allowBlank="1" showInputMessage="1" showErrorMessage="1" sqref="A5:A9" xr:uid="{15E50D06-6F69-44CA-AB1B-F0B45D35D3C0}">
      <formula1>nrAction</formula1>
    </dataValidation>
    <dataValidation type="list" allowBlank="1" showInputMessage="1" showErrorMessage="1" sqref="E5:E9" xr:uid="{D22132C4-586D-4593-884F-B4D5F1EC4FCB}">
      <formula1>INDEX(nrRoads,0,1)</formula1>
    </dataValidation>
    <dataValidation type="decimal" allowBlank="1" showInputMessage="1" showErrorMessage="1" sqref="H5:H9" xr:uid="{6D77961E-0A91-422E-8A79-0ABD08CF093A}">
      <formula1>0</formula1>
      <formula2>999</formula2>
    </dataValidation>
    <dataValidation type="list" allowBlank="1" showInputMessage="1" showErrorMessage="1" sqref="G5:G9" xr:uid="{7DB60C6D-A384-4161-BFCF-828F0CDD5561}">
      <formula1>nrSideWithBoth</formula1>
    </dataValidation>
    <dataValidation type="list" allowBlank="1" showInputMessage="1" showErrorMessage="1" promptTitle="Asset Status" prompt="Please select value from list _x000a_Mandatory" sqref="I5:I9" xr:uid="{E08B7A92-87BE-482D-B52C-BC7F05F89FB4}">
      <formula1>nrAssetStatus</formula1>
    </dataValidation>
    <dataValidation type="list" allowBlank="1" showInputMessage="1" showErrorMessage="1" promptTitle="Asset Owner Organisation" prompt="Please select value from list Mandatory" sqref="J5:J9" xr:uid="{F2FDA24C-92C6-44DA-A85E-AE712885F8C7}">
      <formula1>INDEX(nrAssetOwnerOrganisation,0,1)</formula1>
    </dataValidation>
    <dataValidation type="list" allowBlank="1" showInputMessage="1" showErrorMessage="1" promptTitle="Asset Managing Organisation" prompt="Please select value from list Mandatory" sqref="K5:K9" xr:uid="{2900F4DC-5CF8-40F9-B9D2-84CB6E1CBF20}">
      <formula1>nrAssetOwnerOrganisation</formula1>
    </dataValidation>
    <dataValidation type="list" allowBlank="1" showInputMessage="1" showErrorMessage="1" promptTitle="RCA Sub Organisation" prompt="Please enter description Optional" sqref="L5:L9" xr:uid="{F6E70922-947D-4277-8755-E48E721BFB77}">
      <formula1>nrSubOrganisation</formula1>
    </dataValidation>
    <dataValidation type="list" allowBlank="1" showInputMessage="1" showErrorMessage="1" promptTitle="Work Origin" prompt="Please select value from list Mandatory" sqref="O5:O9" xr:uid="{F77026A3-8552-4723-8F74-9B01FF62DA26}">
      <formula1>INDEX(nrWorkOrigin,0,1)</formula1>
    </dataValidation>
    <dataValidation type="list" allowBlank="1" showInputMessage="1" showErrorMessage="1" promptTitle="NLTP Funded?" prompt="Please select Yes or No Mandatory" sqref="Q5:Q9" xr:uid="{A34D37CA-470B-4F3F-A23F-C46478B1091D}">
      <formula1>INDEX(nrYesNo,0,1)</formula1>
    </dataValidation>
    <dataValidation allowBlank="1" showInputMessage="1" showErrorMessage="1" promptTitle="Asset Design Life" prompt="Please Enter Value Mandatory" sqref="N5:N9" xr:uid="{10DE6287-7934-4B81-B7CB-14DAC4566179}"/>
    <dataValidation allowBlank="1" showInputMessage="1" showErrorMessage="1" promptTitle="Prior ID" prompt="Please enter identifier Conditional, Mandatory if 'Replacement Status' is 'Replaces Exisiting', otherwise must not be populated." sqref="U5:U9" xr:uid="{E87A408E-704A-4CA6-BC3B-97D2EA045A6A}"/>
    <dataValidation allowBlank="1" showInputMessage="1" showErrorMessage="1" promptTitle="Replacement ID" prompt="Please enter identifier Conditional, Mandatory if 'Asset Status' is 'Removed' AND 'Replacement Status' is 'Replaces Exisiting', 'Replaced', otherwise must not be populated." sqref="V5:V9" xr:uid="{14493CE6-F941-4BEE-B4C5-48BA9680761B}"/>
    <dataValidation allowBlank="1" showInputMessage="1" showErrorMessage="1" promptTitle="Geometry" prompt="Please enter Geometries based on Priorities LineString 1" sqref="X5:X9" xr:uid="{8D114F66-504B-44D6-815F-565F7D2AD10B}"/>
    <dataValidation type="textLength" allowBlank="1" showInputMessage="1" showErrorMessage="1" promptTitle="ICP Number" prompt="Please enter description Conditional, Mandatory if 'ICP Group / Standalone' is 'Standalone' otherwise must not be populated." sqref="AZ5:BA9" xr:uid="{1AFC06B0-6E57-43AD-B888-E2E88063B0C3}">
      <formula1>1</formula1>
      <formula2>2000</formula2>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CBD183E9-C604-4E77-A9BF-6A966A32D211}"/>
    <dataValidation type="list" allowBlank="1" showInputMessage="1" showErrorMessage="1" promptTitle="Replacement Status" prompt="Please select value from list_x000a_Mandatory" sqref="T5:T9" xr:uid="{11AFBECC-CC15-4F55-84E6-CA077FE27E23}">
      <formula1>INDEX(nrReplacementStatus,0,1)</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8C3D9F76-D500-4324-B5C8-4A28462B03CA}">
      <formula1>nrReplacementReason</formula1>
    </dataValidation>
    <dataValidation type="list" allowBlank="1" showInputMessage="1" showErrorMessage="1" promptTitle="Removal Reason" prompt="Please select value from list_x000a_Conditional, Mandatory if 'Asset Status' is 'Removed', 'Decommissioned', otherwise must not be populated." sqref="S5:S9" xr:uid="{6527578A-7E5D-4FBE-964B-8C6AB274FEF8}">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3E81B2A9-8A9F-4E6D-AC6B-40713EB59B32}">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FC1522EF-FF82-497A-9033-2F3A6643FEEF}">
      <formula1>0</formula1>
      <formula2>999999999</formula2>
    </dataValidation>
    <dataValidation type="list" allowBlank="1" showInputMessage="1" showErrorMessage="1" sqref="Y5:Y9" xr:uid="{435409E9-DBCE-4B5B-BA60-B53269D0BD6D}">
      <formula1>nrMEPAssetType</formula1>
    </dataValidation>
    <dataValidation type="list" allowBlank="1" showInputMessage="1" showErrorMessage="1" sqref="Z5:Z9 AB5:AB9" xr:uid="{C287FA14-1908-4F3D-9D86-59144EAF7655}">
      <formula1>nrFunctionalSystem</formula1>
    </dataValidation>
    <dataValidation type="list" allowBlank="1" showInputMessage="1" showErrorMessage="1" sqref="AC5:AC9" xr:uid="{BA6022A7-9DBA-42F1-937E-6A71054CA14A}">
      <formula1>nrFacilityType</formula1>
    </dataValidation>
    <dataValidation type="list" allowBlank="1" showInputMessage="1" showErrorMessage="1" sqref="AD5:AD9" xr:uid="{3B31350C-B8AC-49FD-99A8-F276DF321B07}">
      <formula1>nrPlacement</formula1>
    </dataValidation>
    <dataValidation type="list" allowBlank="1" showInputMessage="1" showErrorMessage="1" sqref="AQ5:AQ9" xr:uid="{F3F4569D-F922-4BC5-B24A-F91441C54558}">
      <formula1>_xlfn.ANCHORARRAY(nrTCDSignClass)</formula1>
    </dataValidation>
    <dataValidation type="list" allowBlank="1" showInputMessage="1" showErrorMessage="1" sqref="AI5:AI9" xr:uid="{6C1F50EE-3632-4919-96EE-EA3293AB7E18}">
      <formula1>nrPowerRequirements</formula1>
    </dataValidation>
    <dataValidation type="list" allowBlank="1" showInputMessage="1" showErrorMessage="1" sqref="AA5:AA9 AG5:AG9 AK5:AK9 AO5:AO9 AU5:AU9 AS5:AS9 AW5:AX9" xr:uid="{7C7D32F1-FFE9-4DEB-9DCD-0CFE2A39F471}">
      <formula1>nrYesNo</formula1>
    </dataValidation>
    <dataValidation type="list" allowBlank="1" showInputMessage="1" showErrorMessage="1" sqref="AL5:AL9" xr:uid="{9F1E3FBC-748E-4B46-B647-B56A5649427D}">
      <formula1>nrDisplayType</formula1>
    </dataValidation>
    <dataValidation type="list" allowBlank="1" showInputMessage="1" showErrorMessage="1" sqref="AY5:AY9" xr:uid="{8EE86B7E-81D9-4544-86BE-97D756B11BDC}">
      <formula1>nrICPGroup</formula1>
    </dataValidation>
    <dataValidation type="list" allowBlank="1" showInputMessage="1" showErrorMessage="1" sqref="AR5:AR9" xr:uid="{9DFDCE28-6DBF-43C9-8FBC-FDE53B3B2B93}">
      <formula1>nrTCDSignType</formula1>
    </dataValidation>
  </dataValidation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E5B7D-4266-4ED5-82A2-2A19F205A303}">
  <sheetPr>
    <tabColor theme="6" tint="0.59999389629810485"/>
  </sheetPr>
  <dimension ref="A1:AQ9"/>
  <sheetViews>
    <sheetView zoomScaleNormal="100" workbookViewId="0">
      <pane xSplit="9" ySplit="4" topLeftCell="S5" activePane="bottomRight" state="frozen"/>
      <selection pane="topRight" activeCell="J1" sqref="J1"/>
      <selection pane="bottomLeft" activeCell="A5" sqref="A5"/>
      <selection pane="bottomRight" activeCell="A10" sqref="A10"/>
    </sheetView>
  </sheetViews>
  <sheetFormatPr defaultRowHeight="12.75" x14ac:dyDescent="0.2"/>
  <cols>
    <col min="3" max="3" width="10.28515625" customWidth="1"/>
    <col min="4" max="4" width="9.85546875" customWidth="1"/>
    <col min="5" max="5" width="13.85546875" bestFit="1" customWidth="1"/>
    <col min="9" max="9" width="9.42578125" customWidth="1"/>
    <col min="10" max="11" width="15.85546875" customWidth="1"/>
    <col min="12" max="12" width="19" customWidth="1"/>
    <col min="13" max="13" width="13.85546875" customWidth="1"/>
    <col min="14" max="14" width="30.42578125" bestFit="1" customWidth="1"/>
    <col min="15" max="15" width="28.85546875" customWidth="1"/>
    <col min="16" max="16" width="22.42578125" customWidth="1"/>
    <col min="17" max="17" width="17.7109375" customWidth="1"/>
    <col min="18" max="18" width="18.140625" customWidth="1"/>
    <col min="19" max="19" width="32.7109375" bestFit="1" customWidth="1"/>
    <col min="20" max="20" width="18" customWidth="1"/>
    <col min="21" max="21" width="16" customWidth="1"/>
    <col min="22" max="22" width="15.42578125" customWidth="1"/>
    <col min="23" max="23" width="17.7109375" customWidth="1"/>
    <col min="24" max="24" width="20.7109375" customWidth="1"/>
    <col min="25" max="25" width="11.5703125" customWidth="1"/>
    <col min="26" max="26" width="17.140625" customWidth="1"/>
    <col min="27" max="27" width="21.7109375" customWidth="1"/>
    <col min="28" max="28" width="12.140625" customWidth="1"/>
    <col min="29" max="29" width="18.85546875" bestFit="1" customWidth="1"/>
    <col min="30" max="30" width="23.5703125" customWidth="1"/>
    <col min="31" max="31" width="26.28515625" customWidth="1"/>
    <col min="32" max="32" width="16.7109375" customWidth="1"/>
    <col min="33" max="33" width="15" customWidth="1"/>
    <col min="34" max="34" width="14.7109375" customWidth="1"/>
    <col min="35" max="35" width="20.140625" customWidth="1"/>
    <col min="36" max="36" width="18.7109375" customWidth="1"/>
    <col min="37" max="37" width="17.42578125" customWidth="1"/>
    <col min="40" max="40" width="16.140625" customWidth="1"/>
    <col min="41" max="41" width="18.42578125" customWidth="1"/>
    <col min="42" max="42" width="15.85546875" customWidth="1"/>
    <col min="43" max="43" width="27" customWidth="1"/>
    <col min="44" max="44" width="31.42578125" customWidth="1"/>
    <col min="46" max="46" width="26.42578125" customWidth="1"/>
    <col min="47" max="47" width="8.28515625" customWidth="1"/>
  </cols>
  <sheetData>
    <row r="1" spans="1:43" ht="123" customHeight="1" x14ac:dyDescent="0.2">
      <c r="A1" s="52" t="s">
        <v>3061</v>
      </c>
      <c r="B1" s="52" t="s">
        <v>5462</v>
      </c>
      <c r="C1" s="52" t="s">
        <v>3062</v>
      </c>
      <c r="D1" s="53" t="s">
        <v>3063</v>
      </c>
      <c r="E1" s="52" t="s">
        <v>3064</v>
      </c>
      <c r="F1" s="52" t="s">
        <v>3065</v>
      </c>
      <c r="G1" s="53" t="s">
        <v>3066</v>
      </c>
      <c r="H1" s="52" t="s">
        <v>3298</v>
      </c>
      <c r="I1" s="52" t="s">
        <v>3297</v>
      </c>
      <c r="J1" s="53" t="s">
        <v>5468</v>
      </c>
      <c r="K1" s="53" t="s">
        <v>3232</v>
      </c>
      <c r="L1" s="53" t="s">
        <v>3233</v>
      </c>
      <c r="M1" s="52" t="s">
        <v>3070</v>
      </c>
      <c r="N1" s="52" t="s">
        <v>3071</v>
      </c>
      <c r="O1" s="52" t="s">
        <v>3072</v>
      </c>
      <c r="P1" s="53" t="s">
        <v>3073</v>
      </c>
      <c r="Q1" s="52" t="s">
        <v>3074</v>
      </c>
      <c r="R1" s="52" t="s">
        <v>3075</v>
      </c>
      <c r="S1" s="52" t="s">
        <v>3077</v>
      </c>
      <c r="T1" s="52" t="s">
        <v>3078</v>
      </c>
      <c r="U1" s="52" t="s">
        <v>3079</v>
      </c>
      <c r="V1" s="53" t="s">
        <v>3228</v>
      </c>
      <c r="W1" s="53" t="s">
        <v>3467</v>
      </c>
      <c r="X1" s="53" t="s">
        <v>3302</v>
      </c>
      <c r="Y1" s="53" t="s">
        <v>3468</v>
      </c>
      <c r="Z1" s="53" t="s">
        <v>3739</v>
      </c>
      <c r="AA1" s="53" t="s">
        <v>3469</v>
      </c>
      <c r="AB1" s="52" t="s">
        <v>3080</v>
      </c>
      <c r="AC1" s="52" t="s">
        <v>3740</v>
      </c>
      <c r="AD1" s="70" t="s">
        <v>4946</v>
      </c>
      <c r="AE1" s="52" t="s">
        <v>3741</v>
      </c>
      <c r="AF1" s="52" t="s">
        <v>3742</v>
      </c>
      <c r="AG1" s="52" t="s">
        <v>3743</v>
      </c>
      <c r="AH1" s="52" t="s">
        <v>3744</v>
      </c>
      <c r="AI1" s="52" t="s">
        <v>3745</v>
      </c>
      <c r="AJ1" s="52" t="s">
        <v>3746</v>
      </c>
      <c r="AK1" s="53" t="s">
        <v>3747</v>
      </c>
      <c r="AL1" s="53" t="s">
        <v>3748</v>
      </c>
      <c r="AM1" s="57" t="s">
        <v>3749</v>
      </c>
      <c r="AN1" s="53" t="s">
        <v>3750</v>
      </c>
      <c r="AO1" s="53" t="s">
        <v>3751</v>
      </c>
      <c r="AP1" s="70" t="s">
        <v>4945</v>
      </c>
      <c r="AQ1" s="70" t="s">
        <v>4947</v>
      </c>
    </row>
    <row r="2" spans="1:43" ht="15" customHeight="1" x14ac:dyDescent="0.2"/>
    <row r="3" spans="1:43" s="47" customFormat="1" ht="15" customHeight="1" x14ac:dyDescent="0.2">
      <c r="C3" s="47" t="s">
        <v>3119</v>
      </c>
      <c r="D3" s="47" t="s">
        <v>7</v>
      </c>
      <c r="F3" s="47" t="s">
        <v>3120</v>
      </c>
      <c r="G3" s="47" t="s">
        <v>3121</v>
      </c>
      <c r="H3" s="47" t="s">
        <v>3123</v>
      </c>
      <c r="I3" s="47" t="s">
        <v>3122</v>
      </c>
      <c r="J3" s="47" t="s">
        <v>3258</v>
      </c>
      <c r="K3" s="47" t="s">
        <v>3259</v>
      </c>
      <c r="L3" s="47" t="s">
        <v>3260</v>
      </c>
      <c r="M3" s="47" t="s">
        <v>3333</v>
      </c>
      <c r="N3" s="47" t="s">
        <v>3125</v>
      </c>
      <c r="O3" s="47" t="s">
        <v>3334</v>
      </c>
      <c r="P3" s="47" t="s">
        <v>3335</v>
      </c>
      <c r="Q3" s="47" t="s">
        <v>3336</v>
      </c>
      <c r="R3" s="47" t="s">
        <v>3127</v>
      </c>
      <c r="S3" s="47" t="s">
        <v>3131</v>
      </c>
      <c r="T3" s="47" t="s">
        <v>3132</v>
      </c>
      <c r="U3" s="47" t="s">
        <v>3133</v>
      </c>
      <c r="V3" s="47" t="s">
        <v>3337</v>
      </c>
      <c r="W3" s="47" t="s">
        <v>3338</v>
      </c>
      <c r="Y3" s="47" t="s">
        <v>3340</v>
      </c>
      <c r="AA3" s="47" t="s">
        <v>3342</v>
      </c>
      <c r="AB3" s="47" t="s">
        <v>3752</v>
      </c>
      <c r="AC3" s="47" t="s">
        <v>3753</v>
      </c>
      <c r="AE3" s="47" t="s">
        <v>3754</v>
      </c>
      <c r="AF3" s="47" t="s">
        <v>3755</v>
      </c>
      <c r="AG3" s="47" t="s">
        <v>3756</v>
      </c>
      <c r="AH3" s="47" t="s">
        <v>3757</v>
      </c>
      <c r="AI3" s="47" t="s">
        <v>3758</v>
      </c>
      <c r="AJ3" s="47" t="s">
        <v>3759</v>
      </c>
      <c r="AK3" s="47" t="s">
        <v>3760</v>
      </c>
      <c r="AL3" s="47" t="s">
        <v>3761</v>
      </c>
      <c r="AM3" s="47" t="s">
        <v>3762</v>
      </c>
      <c r="AN3" s="47" t="s">
        <v>3763</v>
      </c>
      <c r="AO3" s="47" t="s">
        <v>3764</v>
      </c>
    </row>
    <row r="4" spans="1:43" x14ac:dyDescent="0.2">
      <c r="A4" t="s">
        <v>8</v>
      </c>
      <c r="B4" t="s">
        <v>5463</v>
      </c>
      <c r="C4" t="s">
        <v>20</v>
      </c>
      <c r="D4" t="s">
        <v>3173</v>
      </c>
      <c r="E4" t="s">
        <v>3174</v>
      </c>
      <c r="F4" t="s">
        <v>3175</v>
      </c>
      <c r="G4" t="s">
        <v>3176</v>
      </c>
      <c r="H4" t="s">
        <v>3367</v>
      </c>
      <c r="I4" t="s">
        <v>9</v>
      </c>
      <c r="J4" t="s">
        <v>3275</v>
      </c>
      <c r="K4" t="s">
        <v>3276</v>
      </c>
      <c r="L4" t="s">
        <v>3277</v>
      </c>
      <c r="M4" t="s">
        <v>89</v>
      </c>
      <c r="N4" t="s">
        <v>10</v>
      </c>
      <c r="O4" t="s">
        <v>3179</v>
      </c>
      <c r="P4" t="s">
        <v>3180</v>
      </c>
      <c r="Q4" t="s">
        <v>3407</v>
      </c>
      <c r="R4" t="s">
        <v>3182</v>
      </c>
      <c r="S4" t="s">
        <v>14</v>
      </c>
      <c r="T4" t="s">
        <v>3186</v>
      </c>
      <c r="U4" t="s">
        <v>3187</v>
      </c>
      <c r="V4" t="s">
        <v>3185</v>
      </c>
      <c r="W4" t="s">
        <v>220</v>
      </c>
      <c r="X4" t="s">
        <v>419</v>
      </c>
      <c r="Y4" t="s">
        <v>3371</v>
      </c>
      <c r="Z4" t="s">
        <v>3372</v>
      </c>
      <c r="AA4" t="s">
        <v>504</v>
      </c>
      <c r="AB4" t="s">
        <v>3188</v>
      </c>
      <c r="AC4" t="s">
        <v>255</v>
      </c>
      <c r="AD4" s="3" t="s">
        <v>4952</v>
      </c>
      <c r="AE4" t="s">
        <v>424</v>
      </c>
      <c r="AF4" t="s">
        <v>1670</v>
      </c>
      <c r="AG4" t="s">
        <v>3765</v>
      </c>
      <c r="AH4" t="s">
        <v>1834</v>
      </c>
      <c r="AI4" t="s">
        <v>1757</v>
      </c>
      <c r="AJ4" t="s">
        <v>1886</v>
      </c>
      <c r="AK4" t="s">
        <v>3766</v>
      </c>
      <c r="AL4" t="s">
        <v>3767</v>
      </c>
      <c r="AM4" t="s">
        <v>3768</v>
      </c>
      <c r="AN4" t="s">
        <v>3769</v>
      </c>
      <c r="AO4" t="s">
        <v>3770</v>
      </c>
      <c r="AP4" t="s">
        <v>3278</v>
      </c>
      <c r="AQ4" t="s">
        <v>4944</v>
      </c>
    </row>
    <row r="5" spans="1:43" x14ac:dyDescent="0.2">
      <c r="A5" s="55"/>
      <c r="B5" s="69"/>
      <c r="C5" s="55"/>
      <c r="D5" s="55" t="str">
        <f>IF(Marking[[#This Row],[Road Name]]="","",VLOOKUP(Marking[[#This Row],[Road Name]],road_names[],2,0))</f>
        <v/>
      </c>
      <c r="E5" s="55"/>
      <c r="F5" s="55"/>
      <c r="G5" s="55"/>
      <c r="H5" s="55"/>
      <c r="I5" s="55"/>
      <c r="J5" s="55" t="str">
        <f>IF(OR(Marking[[#This Row],[Start]]="", Marking[[#This Row],[End]]=""), "", Marking[[#This Row],[End]]-Marking[[#This Row],[Start]])</f>
        <v/>
      </c>
      <c r="K5" s="55"/>
      <c r="L5" s="55"/>
      <c r="M5" s="55"/>
      <c r="N5" s="55"/>
      <c r="O5" s="55"/>
      <c r="P5" s="55"/>
      <c r="Q5" s="74"/>
      <c r="R5" s="55"/>
      <c r="S5" s="55"/>
      <c r="T5" s="55"/>
      <c r="U5" s="55"/>
      <c r="V5" s="55"/>
      <c r="W5" s="55"/>
      <c r="X5" s="55"/>
      <c r="Y5" s="55"/>
      <c r="Z5" s="55"/>
      <c r="AA5" s="55"/>
      <c r="AB5" s="55"/>
      <c r="AC5" s="55"/>
      <c r="AD5" s="55"/>
      <c r="AE5" s="55"/>
      <c r="AF5" s="55"/>
      <c r="AG5" s="55"/>
      <c r="AH5" s="55"/>
      <c r="AI5" s="55"/>
      <c r="AJ5" s="55"/>
      <c r="AK5" s="55"/>
      <c r="AL5" s="55"/>
      <c r="AM5" s="55"/>
      <c r="AN5" s="55"/>
      <c r="AO5" s="55"/>
      <c r="AP5" s="55"/>
      <c r="AQ5" s="55"/>
    </row>
    <row r="6" spans="1:43" x14ac:dyDescent="0.2">
      <c r="A6" s="55"/>
      <c r="B6" s="55"/>
      <c r="C6" s="55"/>
      <c r="D6" s="55" t="str">
        <f>IF(Marking[[#This Row],[Road Name]]="","",VLOOKUP(Marking[[#This Row],[Road Name]],road_names[],2,0))</f>
        <v/>
      </c>
      <c r="E6" s="55"/>
      <c r="F6" s="55"/>
      <c r="G6" s="55"/>
      <c r="H6" s="55"/>
      <c r="I6" s="55"/>
      <c r="J6" s="55" t="str">
        <f>IF(OR(Marking[[#This Row],[Start]]="", Marking[[#This Row],[End]]=""), "", Marking[[#This Row],[End]]-Marking[[#This Row],[Start]])</f>
        <v/>
      </c>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row>
    <row r="7" spans="1:43" x14ac:dyDescent="0.2">
      <c r="A7" s="55"/>
      <c r="B7" s="55"/>
      <c r="C7" s="55"/>
      <c r="D7" s="55" t="str">
        <f>IF(Marking[[#This Row],[Road Name]]="","",VLOOKUP(Marking[[#This Row],[Road Name]],road_names[],2,0))</f>
        <v/>
      </c>
      <c r="E7" s="55"/>
      <c r="F7" s="55"/>
      <c r="G7" s="55"/>
      <c r="H7" s="55"/>
      <c r="I7" s="55"/>
      <c r="J7" s="55" t="str">
        <f>IF(OR(Marking[[#This Row],[Start]]="", Marking[[#This Row],[End]]=""), "", Marking[[#This Row],[End]]-Marking[[#This Row],[Start]])</f>
        <v/>
      </c>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row>
    <row r="8" spans="1:43" x14ac:dyDescent="0.2">
      <c r="A8" s="55"/>
      <c r="B8" s="55"/>
      <c r="C8" s="55"/>
      <c r="D8" s="55" t="str">
        <f>IF(Marking[[#This Row],[Road Name]]="","",VLOOKUP(Marking[[#This Row],[Road Name]],road_names[],2,0))</f>
        <v/>
      </c>
      <c r="E8" s="55"/>
      <c r="F8" s="55"/>
      <c r="G8" s="55"/>
      <c r="H8" s="55"/>
      <c r="I8" s="55"/>
      <c r="J8" s="55" t="str">
        <f>IF(OR(Marking[[#This Row],[Start]]="", Marking[[#This Row],[End]]=""), "", Marking[[#This Row],[End]]-Marking[[#This Row],[Start]])</f>
        <v/>
      </c>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row>
    <row r="9" spans="1:43" x14ac:dyDescent="0.2">
      <c r="A9" s="55"/>
      <c r="B9" s="55"/>
      <c r="C9" s="55"/>
      <c r="D9" s="55" t="str">
        <f>IF(Marking[[#This Row],[Road Name]]="","",VLOOKUP(Marking[[#This Row],[Road Name]],road_names[],2,0))</f>
        <v/>
      </c>
      <c r="E9" s="55"/>
      <c r="F9" s="55"/>
      <c r="G9" s="55"/>
      <c r="H9" s="55"/>
      <c r="I9" s="55"/>
      <c r="J9" s="55" t="str">
        <f>IF(OR(Marking[[#This Row],[Start]]="", Marking[[#This Row],[End]]=""), "", Marking[[#This Row],[End]]-Marking[[#This Row],[Start]])</f>
        <v/>
      </c>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row>
  </sheetData>
  <phoneticPr fontId="23" type="noConversion"/>
  <conditionalFormatting sqref="L5:L9">
    <cfRule type="expression" dxfId="207" priority="16" stopIfTrue="1">
      <formula>$K5=""</formula>
    </cfRule>
  </conditionalFormatting>
  <conditionalFormatting sqref="Q5:Q9">
    <cfRule type="expression" dxfId="206" priority="14" stopIfTrue="1">
      <formula>OR($M5="Planned", $M5="Designed", $M5="Under Construction")</formula>
    </cfRule>
  </conditionalFormatting>
  <conditionalFormatting sqref="T5:T9">
    <cfRule type="expression" dxfId="205" priority="15" stopIfTrue="1">
      <formula>NOT(OR($S5="Sealed Road Resurfacing", $S5="Sealed Road Pavement Rehabilitation"))</formula>
    </cfRule>
  </conditionalFormatting>
  <conditionalFormatting sqref="V5:W9">
    <cfRule type="expression" dxfId="204" priority="13" stopIfTrue="1">
      <formula>NOT(OR($M5="Removed", $M5="Decommissioned"))</formula>
    </cfRule>
  </conditionalFormatting>
  <conditionalFormatting sqref="Y5:Y9">
    <cfRule type="expression" dxfId="203" priority="10" stopIfTrue="1">
      <formula>NOT($X5="Replaces Existing")</formula>
    </cfRule>
  </conditionalFormatting>
  <conditionalFormatting sqref="Z5:AA9">
    <cfRule type="expression" dxfId="202" priority="12" stopIfTrue="1">
      <formula>NOT(AND($M5="Removed", OR($X5="Replaced", $X5="Replaces Existing")))</formula>
    </cfRule>
  </conditionalFormatting>
  <conditionalFormatting sqref="AC5:AQ9 L5:O9 Q5:AA9 A5:A9 D5:J9">
    <cfRule type="containsBlanks" dxfId="201" priority="422" stopIfTrue="1">
      <formula>LEN(TRIM(A5))=0</formula>
    </cfRule>
  </conditionalFormatting>
  <conditionalFormatting sqref="AE5:AE9">
    <cfRule type="expression" dxfId="200" priority="8" stopIfTrue="1">
      <formula>NOT($AD5="Yes")</formula>
    </cfRule>
  </conditionalFormatting>
  <conditionalFormatting sqref="AK5:AK9">
    <cfRule type="expression" dxfId="199" priority="7" stopIfTrue="1">
      <formula>NOT(OR(_xlfn.IFNA(VLOOKUP($AE5, nrMarkingTypeFull, 2, 0),0)="Point", _xlfn.IFNA(VLOOKUP($AE5, nrMarkingTypeFull, 2, 0),0)="Polygon"))</formula>
    </cfRule>
  </conditionalFormatting>
  <conditionalFormatting sqref="AL5:AM9">
    <cfRule type="expression" dxfId="198" priority="421" stopIfTrue="1">
      <formula>NOT(AND(OR(_xlfn.IFNA(VLOOKUP($AE5, nrMarkingTypeFull, 2, 0),0)="Point", _xlfn.IFNA(VLOOKUP($AE5, nrMarkingTypeFull, 2, 0),0)="Polygon"), $AK5&gt;1))</formula>
    </cfRule>
  </conditionalFormatting>
  <conditionalFormatting sqref="AN5:AN9">
    <cfRule type="expression" dxfId="197" priority="6" stopIfTrue="1">
      <formula>NOT(AND(OR(_xlfn.IFNA(VLOOKUP($AE5, nrMarkingTypeFull, 2, 0),0)="Point", _xlfn.IFNA(VLOOKUP($AE5, nrMarkingTypeFull, 2, 0),0)="Polygon"), $AC5="Messaging"))</formula>
    </cfRule>
  </conditionalFormatting>
  <conditionalFormatting sqref="AO5:AO9">
    <cfRule type="expression" dxfId="196" priority="2" stopIfTrue="1">
      <formula>NOT($AN5="No")</formula>
    </cfRule>
  </conditionalFormatting>
  <conditionalFormatting sqref="AQ5:AQ9">
    <cfRule type="expression" dxfId="195" priority="4" stopIfTrue="1">
      <formula>NOT($AD5="No")</formula>
    </cfRule>
  </conditionalFormatting>
  <dataValidations count="39">
    <dataValidation type="list" allowBlank="1" showInputMessage="1" showErrorMessage="1" sqref="L5" xr:uid="{8F8276D1-FB10-4940-A85A-74575B177A32}">
      <formula1>nrAdjustReason</formula1>
    </dataValidation>
    <dataValidation type="list" allowBlank="1" showInputMessage="1" showErrorMessage="1" promptTitle="Side" prompt="The side of the road this asset is on." sqref="L5" xr:uid="{208DAF8E-0B47-4780-81CA-F28988B69C39}">
      <formula1>nrAdjustReason</formula1>
    </dataValidation>
    <dataValidation type="list" allowBlank="1" showInputMessage="1" showErrorMessage="1" promptTitle="Asset Owner Organisation" prompt="Please select value from list_x000a_Mandatory" sqref="N5:N9" xr:uid="{5D3B9817-00EE-4C3A-B81D-6E185DE4A25E}">
      <formula1>nrAssetOwnerOrganisation</formula1>
    </dataValidation>
    <dataValidation type="list" allowBlank="1" showInputMessage="1" showErrorMessage="1" promptTitle="Asset Managing Organisation" prompt="Please select value from list_x000a_Mandatory" sqref="O5:O9" xr:uid="{3B4B6D87-9A0E-493F-B000-333287C1F179}">
      <formula1>nrAssetOwnerOrganisation</formula1>
    </dataValidation>
    <dataValidation type="list" allowBlank="1" showInputMessage="1" showErrorMessage="1" promptTitle="RCA Sub-Organisation" prompt="Please enter description_x000a_Optional" sqref="P5:P9" xr:uid="{243BBE9D-BC33-401A-9A72-337F15F6D100}">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Q5:Q9" xr:uid="{C226C335-79BC-407A-A550-33666845A52E}"/>
    <dataValidation type="list" allowBlank="1" showInputMessage="1" showErrorMessage="1" promptTitle="Replacement Status" prompt="Please select value from list_x000a_Mandatory" sqref="X5:X9" xr:uid="{0E655C1E-26BB-434E-9B99-A7103E786DFD}">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W5:W9" xr:uid="{C671895C-366F-40AE-A248-3E6F5DF4091A}">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V5:V9" xr:uid="{5363BEA9-FDFE-4847-9101-7FB294A14093}">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T5:T9" xr:uid="{4D950381-8C1A-4822-B3EB-0DC597F182FD}">
      <formula1>0</formula1>
      <formula2>999999999</formula2>
    </dataValidation>
    <dataValidation type="list" allowBlank="1" showInputMessage="1" showErrorMessage="1" promptTitle="Action" prompt="Action to perform with this asset." sqref="A5:A9" xr:uid="{8BE688FE-FEED-43D4-9CCB-48C30F812D18}">
      <formula1>nrAction</formula1>
    </dataValidation>
    <dataValidation type="list" allowBlank="1" showInputMessage="1" showErrorMessage="1" promptTitle="Road Name" prompt="The road/RS that this asset is on. Mandatory." sqref="E5:E9" xr:uid="{F944203B-B80D-4406-AED9-0C68ACA92CBA}">
      <formula1>INDEX(nrRoads,0,1)</formula1>
    </dataValidation>
    <dataValidation type="list" allowBlank="1" showInputMessage="1" showErrorMessage="1" promptTitle="Side" prompt="The side of the road this asset is on." sqref="I5:I9" xr:uid="{9634086C-4A1D-4B07-AEEA-4A8C61F63685}">
      <formula1>nrSideWithBoth</formula1>
    </dataValidation>
    <dataValidation type="list" allowBlank="1" showInputMessage="1" showErrorMessage="1" promptTitle="Asset Status" prompt="What is the status of this asset? Mandatory." sqref="M5:M9" xr:uid="{7124B9E5-3403-4D43-A3BE-797D4ED069A0}">
      <formula1>nrAssetStatus</formula1>
    </dataValidation>
    <dataValidation type="decimal" allowBlank="1" showInputMessage="1" showErrorMessage="1" promptTitle="Offset" prompt="Offset from centreline (m)" sqref="H5:H9" xr:uid="{187A0828-A9A7-4565-BC9A-4BA0926922C5}">
      <formula1>0</formula1>
      <formula2>250</formula2>
    </dataValidation>
    <dataValidation type="whole" allowBlank="1" showInputMessage="1" showErrorMessage="1" promptTitle="Start" prompt="RP asset starts at._x000a_(m)" sqref="F5:F9" xr:uid="{7B9164EA-A5E8-456A-9149-6745D6DAEA1C}">
      <formula1>0</formula1>
      <formula2>99999</formula2>
    </dataValidation>
    <dataValidation type="whole" allowBlank="1" showInputMessage="1" showErrorMessage="1" promptTitle="End" prompt="RP asset ends at._x000a_(m)" sqref="G5:G9" xr:uid="{5F0D1CFF-8976-4AB5-9294-7DEC7D0FBB90}">
      <formula1>0</formula1>
      <formula2>99999</formula2>
    </dataValidation>
    <dataValidation allowBlank="1" showInputMessage="1" showErrorMessage="1" promptTitle="Asset ID" prompt="Existing RAMM asset ID." sqref="C5:C9" xr:uid="{4B9C446B-5880-4513-A79B-FFA036D962AE}"/>
    <dataValidation type="list" allowBlank="1" showInputMessage="1" showErrorMessage="1" promptTitle="Marking Group" prompt="Please select value from list_x000a_Mandatory" sqref="AC5:AC9" xr:uid="{B8423134-341A-4C8F-88F5-347FDBFF075D}">
      <formula1>INDEX(nrMarkingGroup,0,1)</formula1>
    </dataValidation>
    <dataValidation type="list" allowBlank="1" showInputMessage="1" showErrorMessage="1" promptTitle="Marking Type" prompt="Please select value from list_x000a_Mandatory" sqref="AE5:AE9" xr:uid="{864DCA23-49A8-4F43-AFBC-146607508B0E}">
      <formula1>INDEX(nrMarkingType,0,1)</formula1>
    </dataValidation>
    <dataValidation type="list" allowBlank="1" showInputMessage="1" showErrorMessage="1" promptTitle="Is Reflective" prompt="Please select Yes or No._x000a_Mandatory." sqref="AG5:AG9" xr:uid="{7C605976-9A3C-4590-863D-0518FD7B1485}">
      <formula1>nrYesNo</formula1>
    </dataValidation>
    <dataValidation type="list" allowBlank="1" showInputMessage="1" showErrorMessage="1" promptTitle="Marking Colour" prompt="Please select value from list_x000a_Mandatory" sqref="AF5:AF9" xr:uid="{32ADD1FA-8F28-4B89-959C-454DD72C69A4}">
      <formula1>INDEX(nrMarkingColour,0,1)</formula1>
    </dataValidation>
    <dataValidation type="list" allowBlank="1" showInputMessage="1" showErrorMessage="1" promptTitle="Marking Treatment" prompt="Please select value from list_x000a_Mandatory" sqref="AI5:AI9" xr:uid="{4BA1FB0D-01C3-40F2-9198-71D2DF0F6104}">
      <formula1>INDEX(nrMarkingTreatment,0,1)</formula1>
    </dataValidation>
    <dataValidation type="list" allowBlank="1" showInputMessage="1" showErrorMessage="1" promptTitle="Durability" prompt="Please select value from list_x000a_Mandatory" sqref="AH5:AH9" xr:uid="{F63EB509-F020-49E5-9F94-0CB3420AA423}">
      <formula1>INDEX(nrDurability,0,1)</formula1>
    </dataValidation>
    <dataValidation type="list" allowBlank="1" showInputMessage="1" showErrorMessage="1" promptTitle="Marking Material" prompt="Please select value from list_x000a_Mandatory" sqref="AJ5:AJ9" xr:uid="{B1B9D4FB-6F0A-4436-8AA7-CC09A0C10882}">
      <formula1>INDEX(nrMarkingMaterial,0,1)</formula1>
    </dataValidation>
    <dataValidation allowBlank="1" showInputMessage="1" showErrorMessage="1" promptTitle="Length" prompt="Calculated from End - Start. Use Adjustment field to adjust to exact length._x000a_(m)." sqref="J5:J9" xr:uid="{331AC17D-FCC9-4636-8181-115705C60DCC}"/>
    <dataValidation type="whole" allowBlank="1" showInputMessage="1" showErrorMessage="1" promptTitle="Marking Count" prompt="Typically 1 except for specific types where number of repeated painted items should be recorded." sqref="AK5:AK9" xr:uid="{E0F55080-0F5D-46B3-A756-AAB4555E7B75}">
      <formula1>1</formula1>
      <formula2>99999</formula2>
    </dataValidation>
    <dataValidation type="decimal" allowBlank="1" showInputMessage="1" showErrorMessage="1" promptTitle="Individual Length" prompt="Required if 'Marking Count' &gt; 1._x000a_(m)." sqref="AL5:AL9" xr:uid="{FE19DD03-C09B-42D0-BE24-F14E50F995F3}">
      <formula1>0</formula1>
      <formula2>99999</formula2>
    </dataValidation>
    <dataValidation type="decimal" allowBlank="1" showInputMessage="1" showErrorMessage="1" promptTitle="Spacing" prompt="Spacing between repeated markings._x000a_Required if 'Marking Count' &gt;1._x000a_(m)." sqref="AM5:AM9" xr:uid="{5B190E13-3261-47C5-A131-9F0C3C105C5E}">
      <formula1>0</formula1>
      <formula2>99999</formula2>
    </dataValidation>
    <dataValidation type="list" allowBlank="1" showInputMessage="1" showErrorMessage="1" promptTitle="Standard Marking Message" prompt="Please select Yes or No._x000a_Optional unless 'Marking Group' is 'Messaging'." sqref="AN5:AN9" xr:uid="{D7565E11-14C4-4110-BF6B-D6C12674E921}">
      <formula1>nrYesNo</formula1>
    </dataValidation>
    <dataValidation allowBlank="1" showInputMessage="1" showErrorMessage="1" promptTitle="Non-Standard Messaging" prompt="Required if 'Marking Group' is 'Messaging' and message text is not a standard type." sqref="AO5:AO9" xr:uid="{32965826-DD06-4846-8B2B-13FDDBF52B17}"/>
    <dataValidation type="list" allowBlank="1" showInputMessage="1" showErrorMessage="1" promptTitle="Replacement Reason" prompt="Please select value from list Conditional, Mandatory if 'Asset Status' is 'Removed' AND 'Replacement Status' is 'Replaces Existing', 'Replaced', otherwise ust not be populated." sqref="AA5:AA9" xr:uid="{889F40A2-9F4A-47CB-BF2A-CF0E9A57C6A3}">
      <formula1>nrReplacementReason</formula1>
    </dataValidation>
    <dataValidation type="list" allowBlank="1" showInputMessage="1" showErrorMessage="1" promptTitle="Work Origin" prompt="Please select value from list Mandatory" sqref="S5:S9" xr:uid="{914589F5-FD5D-4DDC-A29E-AC8D7C1C169C}">
      <formula1>INDEX(nrWorkOrigin,0,1)</formula1>
    </dataValidation>
    <dataValidation type="list" allowBlank="1" showInputMessage="1" showErrorMessage="1" promptTitle="NLTP Funded?" prompt="Please select Yes or No Mandatory" sqref="U5:U9" xr:uid="{234507B1-3C96-46C9-AF35-EC3A2655AFDB}">
      <formula1>INDEX(nrYesNo,0,1)</formula1>
    </dataValidation>
    <dataValidation allowBlank="1" showInputMessage="1" showErrorMessage="1" promptTitle="Asset Design Life" prompt="Please Enter Value Mandatory" sqref="R5:R9" xr:uid="{F1CA159E-8BB8-4E2E-9418-B246A9B876F3}"/>
    <dataValidation allowBlank="1" showInputMessage="1" showErrorMessage="1" promptTitle="Prior ID" prompt="Please enter identifier Conditional, Mandatory if 'Replacement Status' is 'Replaces Exisiting', otherwise must not be populated." sqref="Y5:Y9" xr:uid="{DAAFA49D-C65A-480C-9881-34ECFB685486}"/>
    <dataValidation allowBlank="1" showInputMessage="1" showErrorMessage="1" promptTitle="Replacement ID" prompt="Please enter identifier Conditional, Mandatory if 'Asset Status' is 'Removed' AND 'Replacement Status' is 'Replaces Exisiting', 'Replaced', otherwise must not be populated." sqref="Z5:Z9" xr:uid="{6BF3B398-3AFD-41B2-9173-2A94B5128237}"/>
    <dataValidation type="decimal" allowBlank="1" showInputMessage="1" showErrorMessage="1" sqref="K5:K9" xr:uid="{2AD1F429-28A1-4557-9CD2-CDB4AD517971}">
      <formula1>0</formula1>
      <formula2>99999</formula2>
    </dataValidation>
    <dataValidation type="list" allowBlank="1" showInputMessage="1" showErrorMessage="1" sqref="AD5:AD9" xr:uid="{9CE05284-91FB-48C2-B916-B67C2996487E}">
      <formula1>nrYesNo</formula1>
    </dataValidation>
  </dataValidation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D2170-13D9-4551-88C8-E2E341C17561}">
  <sheetPr>
    <tabColor theme="6" tint="0.59999389629810485"/>
  </sheetPr>
  <dimension ref="A1:AJ9"/>
  <sheetViews>
    <sheetView workbookViewId="0">
      <pane xSplit="8" ySplit="4" topLeftCell="U5" activePane="bottomRight" state="frozen"/>
      <selection pane="topRight" activeCell="U1" sqref="U1"/>
      <selection pane="bottomLeft" activeCell="U1" sqref="U1"/>
      <selection pane="bottomRight" activeCell="Y15" sqref="Y15"/>
    </sheetView>
  </sheetViews>
  <sheetFormatPr defaultRowHeight="12.75" x14ac:dyDescent="0.2"/>
  <cols>
    <col min="3" max="3" width="10.28515625" customWidth="1"/>
    <col min="4" max="4" width="9.85546875" customWidth="1"/>
    <col min="5" max="5" width="13.28515625" customWidth="1"/>
    <col min="6" max="6" width="10.5703125" customWidth="1"/>
    <col min="9" max="9" width="18.5703125" customWidth="1"/>
    <col min="10" max="10" width="26.140625" customWidth="1"/>
    <col min="11" max="11" width="28.85546875" customWidth="1"/>
    <col min="12" max="12" width="22.7109375" customWidth="1"/>
    <col min="13" max="13" width="17.7109375" customWidth="1"/>
    <col min="14" max="14" width="18.140625" customWidth="1"/>
    <col min="15" max="15" width="25.7109375" customWidth="1"/>
    <col min="16" max="16" width="23.85546875" customWidth="1"/>
    <col min="17" max="17" width="23.140625" customWidth="1"/>
    <col min="18" max="18" width="16.42578125" customWidth="1"/>
    <col min="19" max="19" width="17.7109375" customWidth="1"/>
    <col min="20" max="20" width="20.7109375" customWidth="1"/>
    <col min="21" max="21" width="12.42578125" customWidth="1"/>
    <col min="22" max="22" width="17.140625" customWidth="1"/>
    <col min="23" max="23" width="21.7109375" customWidth="1"/>
    <col min="24" max="24" width="12.140625" customWidth="1"/>
    <col min="25" max="25" width="18" customWidth="1"/>
    <col min="26" max="26" width="16.7109375" customWidth="1"/>
    <col min="27" max="27" width="18.140625" customWidth="1"/>
    <col min="28" max="28" width="26.5703125" customWidth="1"/>
    <col min="29" max="30" width="12.7109375" customWidth="1"/>
    <col min="31" max="31" width="30.7109375" customWidth="1"/>
    <col min="32" max="32" width="16.140625" customWidth="1"/>
    <col min="33" max="33" width="12.85546875" customWidth="1"/>
    <col min="34" max="34" width="11.85546875" customWidth="1"/>
    <col min="35" max="35" width="18" customWidth="1"/>
    <col min="36" max="36" width="17.85546875" customWidth="1"/>
  </cols>
  <sheetData>
    <row r="1" spans="1:36"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2" t="s">
        <v>3073</v>
      </c>
      <c r="M1" s="52" t="s">
        <v>3074</v>
      </c>
      <c r="N1" s="52" t="s">
        <v>3392</v>
      </c>
      <c r="O1" s="52" t="s">
        <v>3299</v>
      </c>
      <c r="P1" s="52" t="s">
        <v>3078</v>
      </c>
      <c r="Q1" s="52" t="s">
        <v>3079</v>
      </c>
      <c r="R1" s="52" t="s">
        <v>3300</v>
      </c>
      <c r="S1" s="52" t="s">
        <v>3301</v>
      </c>
      <c r="T1" s="53" t="s">
        <v>3302</v>
      </c>
      <c r="U1" s="52" t="s">
        <v>3303</v>
      </c>
      <c r="V1" s="53" t="s">
        <v>3304</v>
      </c>
      <c r="W1" s="52" t="s">
        <v>3305</v>
      </c>
      <c r="X1" s="52" t="s">
        <v>3080</v>
      </c>
      <c r="Y1" s="70" t="s">
        <v>4955</v>
      </c>
      <c r="Z1" s="70" t="s">
        <v>4963</v>
      </c>
      <c r="AA1" s="54"/>
      <c r="AB1" s="70" t="s">
        <v>4956</v>
      </c>
      <c r="AC1" s="70" t="s">
        <v>4957</v>
      </c>
      <c r="AD1" s="70" t="s">
        <v>4779</v>
      </c>
      <c r="AE1" s="70" t="s">
        <v>4958</v>
      </c>
      <c r="AF1" s="70" t="s">
        <v>4959</v>
      </c>
      <c r="AG1" s="70" t="s">
        <v>4778</v>
      </c>
      <c r="AH1" s="70" t="s">
        <v>4960</v>
      </c>
      <c r="AI1" s="70" t="s">
        <v>4961</v>
      </c>
      <c r="AJ1" s="70" t="s">
        <v>4962</v>
      </c>
    </row>
    <row r="2" spans="1:36" ht="15" customHeight="1" x14ac:dyDescent="0.2"/>
    <row r="3" spans="1:36" s="47" customFormat="1" ht="15" customHeight="1" x14ac:dyDescent="0.2">
      <c r="C3" s="47" t="s">
        <v>3119</v>
      </c>
      <c r="D3" s="47" t="s">
        <v>7</v>
      </c>
      <c r="F3" s="47" t="s">
        <v>3332</v>
      </c>
      <c r="G3" s="47" t="s">
        <v>3123</v>
      </c>
      <c r="H3" s="47" t="s">
        <v>3122</v>
      </c>
      <c r="I3" s="47" t="s">
        <v>3333</v>
      </c>
      <c r="J3" s="47" t="s">
        <v>3125</v>
      </c>
      <c r="L3" s="47" t="s">
        <v>3335</v>
      </c>
      <c r="M3" s="47" t="s">
        <v>3336</v>
      </c>
      <c r="N3" s="47" t="s">
        <v>3127</v>
      </c>
      <c r="O3" s="47" t="s">
        <v>3131</v>
      </c>
      <c r="P3" s="47" t="s">
        <v>3132</v>
      </c>
      <c r="Q3" s="47" t="s">
        <v>3133</v>
      </c>
      <c r="R3" s="47" t="s">
        <v>3337</v>
      </c>
      <c r="S3" s="47" t="s">
        <v>3338</v>
      </c>
      <c r="T3" s="47" t="s">
        <v>3339</v>
      </c>
      <c r="U3" s="47" t="s">
        <v>3340</v>
      </c>
      <c r="V3" s="47" t="s">
        <v>3341</v>
      </c>
      <c r="W3" s="47" t="s">
        <v>3342</v>
      </c>
      <c r="Y3" s="47" t="s">
        <v>3803</v>
      </c>
      <c r="Z3" s="47" t="s">
        <v>3804</v>
      </c>
      <c r="AA3" s="47" t="s">
        <v>3805</v>
      </c>
      <c r="AB3" s="47" t="s">
        <v>3806</v>
      </c>
      <c r="AC3" s="47" t="s">
        <v>3399</v>
      </c>
      <c r="AE3" s="47" t="s">
        <v>3807</v>
      </c>
      <c r="AF3" s="47" t="s">
        <v>3808</v>
      </c>
      <c r="AG3" s="47" t="s">
        <v>3809</v>
      </c>
      <c r="AI3" s="47" t="s">
        <v>3810</v>
      </c>
      <c r="AJ3" s="47" t="s">
        <v>3811</v>
      </c>
    </row>
    <row r="4" spans="1:36"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1688</v>
      </c>
      <c r="Z4" t="s">
        <v>1765</v>
      </c>
      <c r="AA4" t="s">
        <v>3812</v>
      </c>
      <c r="AB4" t="s">
        <v>3813</v>
      </c>
      <c r="AC4" t="s">
        <v>1661</v>
      </c>
      <c r="AD4" s="3" t="s">
        <v>4943</v>
      </c>
      <c r="AE4" t="s">
        <v>3814</v>
      </c>
      <c r="AF4" t="s">
        <v>3815</v>
      </c>
      <c r="AG4" t="s">
        <v>3816</v>
      </c>
      <c r="AH4" t="s">
        <v>1997</v>
      </c>
      <c r="AI4" t="s">
        <v>2083</v>
      </c>
      <c r="AJ4" t="s">
        <v>2147</v>
      </c>
    </row>
    <row r="5" spans="1:36" x14ac:dyDescent="0.2">
      <c r="A5" s="55"/>
      <c r="B5" s="55"/>
      <c r="C5" s="55"/>
      <c r="D5" s="55" t="str">
        <f>IF(Pole_Structure[[#This Row],[Road Name]]="","",VLOOKUP(Pole_Structure[[#This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row>
    <row r="6" spans="1:36" x14ac:dyDescent="0.2">
      <c r="A6" s="55"/>
      <c r="B6" s="55"/>
      <c r="C6" s="55"/>
      <c r="D6" s="55" t="str">
        <f>IF(Pole_Structure[[#This Row],[Road Name]]="","",VLOOKUP(Pole_Structure[[#This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row>
    <row r="7" spans="1:36" x14ac:dyDescent="0.2">
      <c r="A7" s="55"/>
      <c r="B7" s="55"/>
      <c r="C7" s="55"/>
      <c r="D7" s="55" t="str">
        <f>IF(Pole_Structure[[#This Row],[Road Name]]="","",VLOOKUP(Pole_Structure[[#This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row>
    <row r="8" spans="1:36" x14ac:dyDescent="0.2">
      <c r="A8" s="55"/>
      <c r="B8" s="55"/>
      <c r="C8" s="55"/>
      <c r="D8" s="55" t="str">
        <f>IF(Pole_Structure[[#This Row],[Road Name]]="","",VLOOKUP(Pole_Structure[[#This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row>
    <row r="9" spans="1:36" x14ac:dyDescent="0.2">
      <c r="A9" s="55"/>
      <c r="B9" s="55"/>
      <c r="C9" s="55"/>
      <c r="D9" s="55" t="str">
        <f>IF(Pole_Structure[[#This Row],[Road Name]]="","",VLOOKUP(Pole_Structure[[#This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row>
  </sheetData>
  <conditionalFormatting sqref="M5:M9">
    <cfRule type="expression" dxfId="194" priority="7" stopIfTrue="1">
      <formula>OR($I5="Planned", $I5="Designed", $I5="Under Construction")</formula>
    </cfRule>
  </conditionalFormatting>
  <conditionalFormatting sqref="M5:W9 AC5:AF9 AH5:AJ9 A5:A9 D5:K9 Y5:AA9">
    <cfRule type="containsBlanks" dxfId="193" priority="10" stopIfTrue="1">
      <formula>LEN(TRIM(A5))=0</formula>
    </cfRule>
  </conditionalFormatting>
  <conditionalFormatting sqref="P5:P9">
    <cfRule type="expression" dxfId="192" priority="8" stopIfTrue="1">
      <formula>NOT(OR($O5="Sealed Road Resurfacing", $O5="Sealed Road Pavement Rehabilitation"))</formula>
    </cfRule>
  </conditionalFormatting>
  <conditionalFormatting sqref="R5:S9">
    <cfRule type="expression" dxfId="191" priority="6" stopIfTrue="1">
      <formula>NOT(OR($I5="Removed", $I5="Decommissioned"))</formula>
    </cfRule>
  </conditionalFormatting>
  <conditionalFormatting sqref="U5:U9">
    <cfRule type="expression" dxfId="190" priority="4" stopIfTrue="1">
      <formula>NOT($T5="Replaces Existing")</formula>
    </cfRule>
  </conditionalFormatting>
  <conditionalFormatting sqref="V5:W9">
    <cfRule type="expression" dxfId="189" priority="5" stopIfTrue="1">
      <formula>NOT(AND($I5="Removed", OR($T5="Replaced", $T5="Replaces Existing")))</formula>
    </cfRule>
  </conditionalFormatting>
  <conditionalFormatting sqref="AB5:AB9">
    <cfRule type="expression" dxfId="188" priority="1" stopIfTrue="1">
      <formula>NOT(OR($AA5="Traffic Signal Support", $AA5="Joint Use Traffic Signal/Lighting Support"))</formula>
    </cfRule>
  </conditionalFormatting>
  <conditionalFormatting sqref="AD5:AD9">
    <cfRule type="expression" dxfId="187" priority="3" stopIfTrue="1">
      <formula>NOT(_xlfn.IFNA(VLOOKUP($AC5, nrPlacementFull, 2, 0), 0)=TRUE)</formula>
    </cfRule>
  </conditionalFormatting>
  <conditionalFormatting sqref="AJ5:AJ9">
    <cfRule type="expression" dxfId="186" priority="2" stopIfTrue="1">
      <formula>NOT(OR($AI5="Ground Planted Stub", $AI5="Pad", $AI5="Concrete Pile"))</formula>
    </cfRule>
  </conditionalFormatting>
  <dataValidations xWindow="796" yWindow="600" count="31">
    <dataValidation type="list" allowBlank="1" showInputMessage="1" showErrorMessage="1" sqref="A5:A9" xr:uid="{54F13282-6CE2-4C35-AF8A-916930A9231C}">
      <formula1>nrAction</formula1>
    </dataValidation>
    <dataValidation type="list" allowBlank="1" showInputMessage="1" showErrorMessage="1" sqref="E5:E9" xr:uid="{742C723F-6C12-4485-B739-27435F800CE4}">
      <formula1>INDEX(nrRoads,0,1)</formula1>
    </dataValidation>
    <dataValidation type="decimal" allowBlank="1" showInputMessage="1" showErrorMessage="1" sqref="G5:G9" xr:uid="{D6DCFBFE-75CC-45DA-8341-879CF8485ABB}">
      <formula1>0</formula1>
      <formula2>999</formula2>
    </dataValidation>
    <dataValidation type="list" allowBlank="1" showInputMessage="1" showErrorMessage="1" sqref="H5:H9" xr:uid="{E72E4246-8DED-41D5-99B7-88A4CAEEB292}">
      <formula1>nrSideWithBoth</formula1>
    </dataValidation>
    <dataValidation type="list" allowBlank="1" showInputMessage="1" showErrorMessage="1" promptTitle="Asset Status" prompt="Please select value from list _x000a_Mandatory" sqref="I5:I9" xr:uid="{2F234B08-73DE-40E7-98D2-40FD88EE91E7}">
      <formula1>nrAssetStatus</formula1>
    </dataValidation>
    <dataValidation type="list" allowBlank="1" showInputMessage="1" showErrorMessage="1" promptTitle="Asset Owner Organisation" prompt="Please select value from list Mandatory" sqref="J5:J9" xr:uid="{4F898C60-F350-4122-B46A-00D17CDDD8A2}">
      <formula1>INDEX(nrAssetOwnerOrganisation,0,1)</formula1>
    </dataValidation>
    <dataValidation type="list" allowBlank="1" showInputMessage="1" showErrorMessage="1" promptTitle="Asset Managing Organisation" prompt="Please select value from list Mandatory" sqref="K5:K9" xr:uid="{E34F9BF4-0A17-4687-BEC9-963FA35EBC72}">
      <formula1>nrAssetOwnerOrganisation</formula1>
    </dataValidation>
    <dataValidation type="list" allowBlank="1" showInputMessage="1" showErrorMessage="1" promptTitle="RCA Sub Organisation" prompt="Please enter description Optional" sqref="L5:L9" xr:uid="{B6A5F960-A8FB-476E-B8E0-9FAEB7B57BB7}">
      <formula1>nrSubOrganisation</formula1>
    </dataValidation>
    <dataValidation type="list" allowBlank="1" showInputMessage="1" showErrorMessage="1" promptTitle="Work Origin" prompt="Please select value from list Mandatory" sqref="O5:O9" xr:uid="{7B2CFA82-BB20-4E2C-8A5D-8B33CF8A2C3E}">
      <formula1>INDEX(nrWorkOrigin,0,1)</formula1>
    </dataValidation>
    <dataValidation type="list" allowBlank="1" showInputMessage="1" showErrorMessage="1" promptTitle="NLTP Funded?" prompt="Please select Yes or No Mandatory" sqref="Q5:Q9" xr:uid="{FCF4349D-60C3-4FFB-9B2E-D10DDB872C63}">
      <formula1>INDEX(nrYesNo,0,1)</formula1>
    </dataValidation>
    <dataValidation allowBlank="1" showInputMessage="1" showErrorMessage="1" promptTitle="Asset Design Life" prompt="Please Enter Value Mandatory" sqref="N5:N9" xr:uid="{ECFB2226-A38F-423D-841A-CBB63E2E46B4}"/>
    <dataValidation allowBlank="1" showInputMessage="1" showErrorMessage="1" promptTitle="Prior ID" prompt="Please enter identifier Conditional, Mandatory if 'Replacement Status' is 'Replaces Exisiting', otherwise must not be populated." sqref="U5:U9" xr:uid="{C58A0AEE-4776-4A22-B609-A2FAF1E0D0D9}"/>
    <dataValidation allowBlank="1" showInputMessage="1" showErrorMessage="1" promptTitle="Replacement ID" prompt="Please enter identifier Conditional, Mandatory if 'Asset Status' is 'Removed' AND 'Replacement Status' is 'Replaces Exisiting', 'Replaced', otherwise must not be populated." sqref="V5:V9" xr:uid="{7E5AF6BF-AC04-4D15-A91D-D731F4B6F68F}"/>
    <dataValidation allowBlank="1" showInputMessage="1" showErrorMessage="1" promptTitle="Geometry" prompt="Please enter Geometries based on Priorities LineString 1" sqref="X5:X9" xr:uid="{5CB58275-424D-481C-B0EC-2F4157F3ADB2}"/>
    <dataValidation type="list" allowBlank="1" showInputMessage="1" showErrorMessage="1" promptTitle="Primary Material" prompt="Please select value from list Mandatory" sqref="Y5:Y9" xr:uid="{4C4DD089-7CAB-47D3-A298-C71E4D8180C2}">
      <formula1>INDEX(nrPrimaryMaterial,0,1)</formula1>
    </dataValidation>
    <dataValidation type="list" allowBlank="1" showInputMessage="1" showErrorMessage="1" promptTitle="Coating System" prompt="Please select value from list Mandatory" sqref="Z5:Z9" xr:uid="{1F8DB66B-0496-44DC-861C-21CFFCE438CC}">
      <formula1>INDEX(nrCoatingSystem,0,1)</formula1>
    </dataValidation>
    <dataValidation type="list" allowBlank="1" showInputMessage="1" showErrorMessage="1" promptTitle="Primary Function" prompt="Please select value from list Mandatory" sqref="AA5:AA9" xr:uid="{8966D146-D3A7-44DC-B171-5A5753C51097}">
      <formula1>INDEX(nrPolePrimaryFunction,0,1)</formula1>
    </dataValidation>
    <dataValidation type="decimal" allowBlank="1" showInputMessage="1" showErrorMessage="1" promptTitle="Traffic Signal Pole Number" prompt="Please enter value between 1 and 100 Conditional, Mandatory if 'Primary Function' is 'Traffic Signal Support' OR 'Joint Use Traffic Signal/Lighting  Support', otherwise must not be populated." sqref="Y1 AB1:AJ1 AB5:AB9" xr:uid="{B36AF28F-B7D7-4682-BB1C-8C65A17B2523}">
      <formula1>0</formula1>
      <formula2>100</formula2>
    </dataValidation>
    <dataValidation type="list" allowBlank="1" showInputMessage="1" showErrorMessage="1" promptTitle="Placement" prompt="Please select value from list Mandatory" sqref="AC5:AC9" xr:uid="{4B68FBBA-36F1-43DE-93A0-615CE0C61262}">
      <formula1>INDEX(nrPlacement,0,1)</formula1>
    </dataValidation>
    <dataValidation type="list" allowBlank="1" showInputMessage="1" showErrorMessage="1" promptTitle="Requires Structural Inspection" prompt="Please select Yes or No Mandatory" sqref="AE5:AE9" xr:uid="{FF0AC9D4-97ED-4E3B-8CC0-F78659214CCF}">
      <formula1>nrYesNo</formula1>
    </dataValidation>
    <dataValidation type="decimal" allowBlank="1" showInputMessage="1" showErrorMessage="1" promptTitle="Ground Height" prompt="Please enter value between 1 and 16 Mandatory" sqref="AF5:AF9" xr:uid="{F9F0F309-F02A-4C5C-AB99-F78DF4CAEDFB}">
      <formula1>1</formula1>
      <formula2>16</formula2>
    </dataValidation>
    <dataValidation allowBlank="1" showInputMessage="1" showErrorMessage="1" promptTitle="Use Height" prompt="Please enter value between 1 and 16 Optional" sqref="AG5:AG9" xr:uid="{3D6B81DD-C5BF-4D98-8F19-CAD3A9827A92}"/>
    <dataValidation type="list" allowBlank="1" showInputMessage="1" showErrorMessage="1" promptTitle="Pole Type" prompt="Please select value from list Mandatory" sqref="AH5:AH9" xr:uid="{A7D7F5D1-A276-4BE0-8A91-FC8AC40BC340}">
      <formula1>INDEX(nrPoleType,0,1)</formula1>
    </dataValidation>
    <dataValidation type="list" allowBlank="1" showInputMessage="1" showErrorMessage="1" promptTitle="Foundation Type" prompt="Please select value from list Mandatory" sqref="AI5:AI9" xr:uid="{4D8A7331-3FC2-4909-B04B-8A9EF9579257}">
      <formula1>INDEX(nrFoundationType,0,1)</formula1>
    </dataValidation>
    <dataValidation type="list" allowBlank="1" showInputMessage="1" showErrorMessage="1" promptTitle="Base Connection" prompt="Please select value from list Conditional, Mandatory if 'Foundation Type' is 'Ground Planted Stub', 'Pad', 'Concrete Pile', otherwise must not be populated." sqref="AJ5:AJ9" xr:uid="{F97BB5DD-67C4-4EBD-8BA4-9DAFA3A501B9}">
      <formula1>INDEX(nrBaseConnection,0,1)</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C08296B2-BEF1-4D54-BEBA-CBC4F2E38499}">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08E18244-82B6-4CA7-8A0A-726025AA8982}">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5FDF7049-D06E-45C9-ACCE-5E27CEA0AE87}">
      <formula1>INDEX(nrRemovalReason,0,1)</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D07FD3BA-FD0C-4E0E-B15E-0DDADD533F06}">
      <formula1>nrReplacementReason</formula1>
    </dataValidation>
    <dataValidation type="list" allowBlank="1" showInputMessage="1" showErrorMessage="1" promptTitle="Replacement Status" prompt="Please select value from list_x000a_Mandatory" sqref="T5:T9" xr:uid="{D7CC5D3D-294A-4BF3-AF58-F2BE340329EC}">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E9BA89E5-47CC-45A2-8B3C-F1A7569A1042}"/>
  </dataValidations>
  <pageMargins left="0.7" right="0.7" top="0.75" bottom="0.75" header="0.3" footer="0.3"/>
  <pageSetup paperSize="9"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55E3-082B-4F94-8A78-3BC368B335ED}">
  <sheetPr>
    <tabColor theme="6" tint="0.59999389629810485"/>
  </sheetPr>
  <dimension ref="A1:AE9"/>
  <sheetViews>
    <sheetView workbookViewId="0">
      <pane xSplit="6" ySplit="4" topLeftCell="K5" activePane="bottomRight" state="frozen"/>
      <selection pane="topRight" activeCell="F1" sqref="F1"/>
      <selection pane="bottomLeft" activeCell="A5" sqref="A5"/>
      <selection pane="bottomRight" activeCell="X6" sqref="X6"/>
    </sheetView>
  </sheetViews>
  <sheetFormatPr defaultRowHeight="12.75" x14ac:dyDescent="0.2"/>
  <cols>
    <col min="1" max="1" width="9" bestFit="1" customWidth="1"/>
    <col min="2" max="2" width="9" customWidth="1"/>
    <col min="3" max="4" width="10.42578125" bestFit="1" customWidth="1"/>
    <col min="5" max="5" width="13.85546875" bestFit="1" customWidth="1"/>
    <col min="6" max="6" width="11.140625" bestFit="1" customWidth="1"/>
    <col min="7" max="7" width="8.42578125" bestFit="1" customWidth="1"/>
    <col min="8" max="8" width="7.42578125" bestFit="1" customWidth="1"/>
    <col min="9" max="9" width="14.140625" bestFit="1" customWidth="1"/>
    <col min="10" max="10" width="27.140625" bestFit="1" customWidth="1"/>
    <col min="11" max="11" width="30.28515625" bestFit="1" customWidth="1"/>
    <col min="12" max="12" width="23.85546875" bestFit="1" customWidth="1"/>
    <col min="13" max="13" width="18.140625" bestFit="1" customWidth="1"/>
    <col min="14" max="14" width="18.85546875" bestFit="1" customWidth="1"/>
    <col min="15" max="15" width="14.140625" bestFit="1" customWidth="1"/>
    <col min="16" max="16" width="15" bestFit="1" customWidth="1"/>
    <col min="17" max="17" width="16.85546875" bestFit="1" customWidth="1"/>
    <col min="18" max="18" width="16.140625" bestFit="1" customWidth="1"/>
    <col min="19" max="19" width="18.7109375" bestFit="1" customWidth="1"/>
    <col min="20" max="20" width="21.7109375" bestFit="1" customWidth="1"/>
    <col min="21" max="21" width="10.140625" bestFit="1" customWidth="1"/>
    <col min="22" max="22" width="17.85546875" bestFit="1" customWidth="1"/>
    <col min="23" max="23" width="22.85546875" bestFit="1" customWidth="1"/>
    <col min="24" max="24" width="12.140625" customWidth="1"/>
    <col min="25" max="25" width="13" bestFit="1" customWidth="1"/>
    <col min="26" max="26" width="18.140625" bestFit="1" customWidth="1"/>
    <col min="27" max="27" width="32.42578125" bestFit="1" customWidth="1"/>
    <col min="28" max="28" width="13" bestFit="1" customWidth="1"/>
    <col min="29" max="29" width="18.5703125" bestFit="1" customWidth="1"/>
    <col min="30" max="30" width="16.7109375" bestFit="1" customWidth="1"/>
    <col min="31" max="31" width="8.28515625" bestFit="1" customWidth="1"/>
  </cols>
  <sheetData>
    <row r="1" spans="1:31"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70" t="s">
        <v>4957</v>
      </c>
      <c r="Z1" s="70" t="s">
        <v>4779</v>
      </c>
      <c r="AA1" s="70" t="s">
        <v>4780</v>
      </c>
      <c r="AB1" s="70" t="s">
        <v>4778</v>
      </c>
      <c r="AC1" s="70" t="s">
        <v>4777</v>
      </c>
      <c r="AD1" s="70" t="s">
        <v>4776</v>
      </c>
    </row>
    <row r="2" spans="1:31" ht="15" customHeight="1" x14ac:dyDescent="0.2">
      <c r="A2" s="24"/>
      <c r="C2" s="24"/>
      <c r="D2" s="24"/>
      <c r="E2" s="24"/>
      <c r="F2" s="24"/>
      <c r="G2" s="23"/>
    </row>
    <row r="3" spans="1:31" ht="15" customHeight="1" x14ac:dyDescent="0.2">
      <c r="A3" s="24"/>
      <c r="B3" s="47"/>
      <c r="C3" s="24"/>
      <c r="D3" s="24"/>
      <c r="E3" s="24"/>
      <c r="F3" s="24"/>
      <c r="G3" s="24"/>
      <c r="H3" s="24"/>
      <c r="I3" s="47" t="s">
        <v>3333</v>
      </c>
      <c r="J3" s="47" t="s">
        <v>3125</v>
      </c>
      <c r="K3" s="47"/>
      <c r="L3" s="47" t="s">
        <v>3335</v>
      </c>
      <c r="M3" s="47" t="s">
        <v>3336</v>
      </c>
      <c r="N3" s="47" t="s">
        <v>3127</v>
      </c>
      <c r="O3" s="47" t="s">
        <v>3131</v>
      </c>
      <c r="P3" s="47" t="s">
        <v>3132</v>
      </c>
      <c r="Q3" s="47" t="s">
        <v>3133</v>
      </c>
      <c r="R3" s="47" t="s">
        <v>3337</v>
      </c>
      <c r="S3" s="47" t="s">
        <v>3338</v>
      </c>
      <c r="T3" s="47" t="s">
        <v>3339</v>
      </c>
      <c r="U3" s="47" t="s">
        <v>3340</v>
      </c>
      <c r="V3" s="47" t="s">
        <v>3341</v>
      </c>
      <c r="W3" s="47" t="s">
        <v>3342</v>
      </c>
      <c r="X3" s="47"/>
    </row>
    <row r="4" spans="1:31"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1661</v>
      </c>
      <c r="Z4" t="s">
        <v>4943</v>
      </c>
      <c r="AA4" t="s">
        <v>3814</v>
      </c>
      <c r="AB4" t="s">
        <v>3816</v>
      </c>
      <c r="AC4" t="s">
        <v>4775</v>
      </c>
      <c r="AD4" t="s">
        <v>4774</v>
      </c>
      <c r="AE4" t="s">
        <v>3219</v>
      </c>
    </row>
    <row r="5" spans="1:31" x14ac:dyDescent="0.2">
      <c r="A5" s="55"/>
      <c r="B5" s="55"/>
      <c r="C5" s="55"/>
      <c r="D5" s="55" t="str">
        <f>IF(Outreach[[#This Row],[Road Name]]="","",VLOOKUP(Outreach[[#This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row>
    <row r="6" spans="1:31" x14ac:dyDescent="0.2">
      <c r="A6" s="55"/>
      <c r="B6" s="55"/>
      <c r="C6" s="55"/>
      <c r="D6" s="55" t="str">
        <f>IF(Outreach[[#This Row],[Road Name]]="","",VLOOKUP(Outreach[[#This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row>
    <row r="7" spans="1:31" x14ac:dyDescent="0.2">
      <c r="A7" s="55"/>
      <c r="B7" s="55"/>
      <c r="C7" s="55"/>
      <c r="D7" s="55" t="str">
        <f>IF(Outreach[[#This Row],[Road Name]]="","",VLOOKUP(Outreach[[#This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row>
    <row r="8" spans="1:31" x14ac:dyDescent="0.2">
      <c r="A8" s="55"/>
      <c r="B8" s="55"/>
      <c r="C8" s="55"/>
      <c r="D8" s="55" t="str">
        <f>IF(Outreach[[#This Row],[Road Name]]="","",VLOOKUP(Outreach[[#This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row>
    <row r="9" spans="1:31" x14ac:dyDescent="0.2">
      <c r="A9" s="55"/>
      <c r="B9" s="55"/>
      <c r="C9" s="55"/>
      <c r="D9" s="55" t="str">
        <f>IF(Outreach[[#This Row],[Road Name]]="","",VLOOKUP(Outreach[[#This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row>
  </sheetData>
  <phoneticPr fontId="13" type="noConversion"/>
  <conditionalFormatting sqref="M5:M9">
    <cfRule type="expression" dxfId="185" priority="4" stopIfTrue="1">
      <formula>OR($I5="Planned", $I5="Designed", $I5="Under Construction")</formula>
    </cfRule>
  </conditionalFormatting>
  <conditionalFormatting sqref="M5:W9 Y5:AD9 A5:A9 D5:K9">
    <cfRule type="containsBlanks" dxfId="184" priority="22" stopIfTrue="1">
      <formula>LEN(TRIM(A5))=0</formula>
    </cfRule>
  </conditionalFormatting>
  <conditionalFormatting sqref="P5:P9">
    <cfRule type="expression" dxfId="183" priority="6" stopIfTrue="1">
      <formula>NOT(OR($O5="Sealed Road Resurfacing", $O5="Sealed Road Pavement Rehabilitation"))</formula>
    </cfRule>
  </conditionalFormatting>
  <conditionalFormatting sqref="R5:S9">
    <cfRule type="expression" dxfId="182" priority="3" stopIfTrue="1">
      <formula>NOT(OR($I5="Removed", $I5="Decommissioned"))</formula>
    </cfRule>
  </conditionalFormatting>
  <conditionalFormatting sqref="U5:U9">
    <cfRule type="expression" dxfId="181" priority="1" stopIfTrue="1">
      <formula>NOT($T5="Replaces Existing")</formula>
    </cfRule>
  </conditionalFormatting>
  <conditionalFormatting sqref="V5:W9">
    <cfRule type="expression" dxfId="180" priority="2" stopIfTrue="1">
      <formula>NOT(AND($I5="Removed", OR($T5="Replaced", $T5="Replaces Existing")))</formula>
    </cfRule>
  </conditionalFormatting>
  <conditionalFormatting sqref="Z5:Z9">
    <cfRule type="expression" dxfId="179" priority="5" stopIfTrue="1">
      <formula>NOT(_xlfn.IFNA(VLOOKUP($Y5, nrPlacementFull, 2, 0), 0)=TRUE)</formula>
    </cfRule>
  </conditionalFormatting>
  <dataValidations count="22">
    <dataValidation type="list" allowBlank="1" showInputMessage="1" showErrorMessage="1" sqref="H5:H9" xr:uid="{DB213EE7-5CEF-4833-A26C-006E4F816E36}">
      <formula1>nrSideWithBoth</formula1>
    </dataValidation>
    <dataValidation type="decimal" allowBlank="1" showInputMessage="1" showErrorMessage="1" sqref="G5:G9" xr:uid="{F7264EDF-11E7-4932-A64A-55393E7CD1FE}">
      <formula1>0</formula1>
      <formula2>999</formula2>
    </dataValidation>
    <dataValidation type="list" allowBlank="1" showInputMessage="1" showErrorMessage="1" sqref="E5:E9" xr:uid="{E02328B3-F4A4-449C-A1B5-788D5D385C43}">
      <formula1>INDEX(nrRoads,0,1)</formula1>
    </dataValidation>
    <dataValidation type="list" allowBlank="1" showInputMessage="1" showErrorMessage="1" sqref="A5:A9" xr:uid="{AB05611B-97A2-4D3E-86FC-326991E08FEF}">
      <formula1>nrAction</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41EE9400-C53B-43CB-805D-3815969E6F86}">
      <formula1>nrReplacementReason</formula1>
    </dataValidation>
    <dataValidation type="list" allowBlank="1" showInputMessage="1" showErrorMessage="1" promptTitle="Work Origin" prompt="Please select value from list Mandatory" sqref="O5:O9" xr:uid="{49D45507-BB1A-4ACE-A69A-32C733FC65CE}">
      <formula1>INDEX(nrWorkOrigin,0,1)</formula1>
    </dataValidation>
    <dataValidation type="list" allowBlank="1" showInputMessage="1" showErrorMessage="1" promptTitle="NLTP Funded?" prompt="Please select Yes or No Mandatory" sqref="Q5:Q9" xr:uid="{5D49A8AF-8AA6-454C-9668-8A02C93A0CB4}">
      <formula1>INDEX(nrYesNo,0,1)</formula1>
    </dataValidation>
    <dataValidation allowBlank="1" showInputMessage="1" showErrorMessage="1" promptTitle="Asset Design Life" prompt="Please Enter Value Mandatory" sqref="N5:N9" xr:uid="{04AA2A34-D6CF-4AAF-BEDA-F749908817CC}"/>
    <dataValidation allowBlank="1" showInputMessage="1" showErrorMessage="1" promptTitle="Prior ID" prompt="Please enter identifier Conditional, Mandatory if 'Replacement Status' is 'Replaces Exisiting', otherwise must not be populated." sqref="U5:U9" xr:uid="{D0B32995-A716-4D59-B56E-0C294E68A0B5}"/>
    <dataValidation allowBlank="1" showInputMessage="1" showErrorMessage="1" promptTitle="Replacement ID" prompt="Please enter identifier Conditional, Mandatory if 'Asset Status' is 'Removed' AND 'Replacement Status' is 'Replaces Exisiting', 'Replaced', otherwise must not be populated." sqref="V5:V9" xr:uid="{6BA4D781-EE3B-42F8-A0DC-350873784BE0}"/>
    <dataValidation type="list" allowBlank="1" showInputMessage="1" showErrorMessage="1" promptTitle="Asset Status" prompt="What is the status of this asset? Mandatory." sqref="I5:I9" xr:uid="{0FBEA7A7-331E-474D-A017-535B9A46CDF3}">
      <formula1>nrAssetStatus</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ED56C4F4-0D08-4631-A7FC-83B58D7A8A2A}">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C1DC357E-DA81-4ABC-AC13-4A343C7D01A0}">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2C9127B2-F9B1-4AC3-A5AF-55F3D5242CE8}">
      <formula1>INDEX(nrRemovalReason,0,1)</formula1>
    </dataValidation>
    <dataValidation type="list" allowBlank="1" showInputMessage="1" showErrorMessage="1" promptTitle="Replacement Status" prompt="Please select value from list_x000a_Mandatory" sqref="T5:T9" xr:uid="{ED10ED46-4558-4AFF-8A3A-01A94F75CA21}">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205D6E1F-E8E7-4AA7-A822-8A53683CA2DD}"/>
    <dataValidation type="list" allowBlank="1" showInputMessage="1" showErrorMessage="1" promptTitle="RCA Sub-Organisation" prompt="Please enter description_x000a_Optional" sqref="L5:L9" xr:uid="{25CA28D8-777E-48DB-8CE2-412EA5BCDF1A}">
      <formula1>nrSubOrganisation</formula1>
    </dataValidation>
    <dataValidation type="list" allowBlank="1" showInputMessage="1" showErrorMessage="1" promptTitle="Asset Managing Organisation" prompt="Please select value from list_x000a_Mandatory" sqref="K5:K9" xr:uid="{8C9B1AB0-DE01-4A82-B5B5-CCB0DE031254}">
      <formula1>nrAssetOwnerOrganisation</formula1>
    </dataValidation>
    <dataValidation type="list" allowBlank="1" showInputMessage="1" showErrorMessage="1" promptTitle="Asset Owner Organisation" prompt="Please select value from list_x000a_Mandatory" sqref="J5:J9" xr:uid="{DFC6E72B-8765-4365-B18A-939A1B9BD350}">
      <formula1>nrAssetOwnerOrganisation</formula1>
    </dataValidation>
    <dataValidation type="list" allowBlank="1" showInputMessage="1" showErrorMessage="1" promptTitle="Placement" prompt="Please select value from list Mandatory" sqref="Y5:Y9" xr:uid="{9A750D1A-8D69-4787-BFBF-EB92E613BE85}">
      <formula1>INDEX(nrPlacement,0,1)</formula1>
    </dataValidation>
    <dataValidation type="list" allowBlank="1" showInputMessage="1" showErrorMessage="1" sqref="AA5:AA9" xr:uid="{39D0D594-E379-471D-B533-C73C6878FD15}">
      <formula1>nrYesNo</formula1>
    </dataValidation>
    <dataValidation type="list" allowBlank="1" showInputMessage="1" showErrorMessage="1" sqref="AD5:AD9" xr:uid="{C5ECC207-AB7D-440A-B450-7B0FF6A77279}">
      <formula1>nrOutreachType</formula1>
    </dataValidation>
  </dataValidation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76690-723D-4230-8805-4A4F707155E2}">
  <sheetPr>
    <tabColor theme="6" tint="0.59999389629810485"/>
  </sheetPr>
  <dimension ref="A1:AF9"/>
  <sheetViews>
    <sheetView zoomScaleNormal="100" workbookViewId="0">
      <pane xSplit="6" ySplit="4" topLeftCell="Q5" activePane="bottomRight" state="frozen"/>
      <selection activeCell="J1" sqref="J1"/>
      <selection pane="topRight" activeCell="J1" sqref="J1"/>
      <selection pane="bottomLeft" activeCell="J1" sqref="J1"/>
      <selection pane="bottomRight" activeCell="A9" sqref="A9"/>
    </sheetView>
  </sheetViews>
  <sheetFormatPr defaultRowHeight="12.75" x14ac:dyDescent="0.2"/>
  <cols>
    <col min="3" max="3" width="34.42578125" bestFit="1" customWidth="1"/>
    <col min="4" max="4" width="9.7109375" customWidth="1"/>
    <col min="5" max="5" width="13" customWidth="1"/>
    <col min="6" max="6" width="10" customWidth="1"/>
    <col min="9" max="9" width="18.5703125" customWidth="1"/>
    <col min="10" max="10" width="25.140625" customWidth="1"/>
    <col min="11" max="11" width="27.85546875" bestFit="1" customWidth="1"/>
    <col min="12" max="12" width="22.7109375" customWidth="1"/>
    <col min="13" max="13" width="16.28515625" customWidth="1"/>
    <col min="14" max="14" width="17.7109375" customWidth="1"/>
    <col min="15" max="15" width="25.7109375" customWidth="1"/>
    <col min="16" max="16" width="23.85546875" customWidth="1"/>
    <col min="17" max="17" width="23.140625" customWidth="1"/>
    <col min="18" max="18" width="16.42578125" customWidth="1"/>
    <col min="19" max="19" width="17.5703125" customWidth="1"/>
    <col min="20" max="20" width="20.140625" customWidth="1"/>
    <col min="21" max="21" width="12.42578125" customWidth="1"/>
    <col min="22" max="22" width="16.42578125" customWidth="1"/>
    <col min="23" max="23" width="21.28515625" customWidth="1"/>
    <col min="24" max="24" width="12.140625" bestFit="1" customWidth="1"/>
    <col min="25" max="25" width="17.42578125" bestFit="1" customWidth="1"/>
    <col min="26" max="26" width="15.85546875" bestFit="1" customWidth="1"/>
    <col min="27" max="27" width="27" bestFit="1" customWidth="1"/>
    <col min="28" max="28" width="14.5703125" bestFit="1" customWidth="1"/>
    <col min="29" max="29" width="15.85546875" bestFit="1" customWidth="1"/>
    <col min="30" max="30" width="12.5703125" bestFit="1" customWidth="1"/>
    <col min="31" max="31" width="19" bestFit="1" customWidth="1"/>
    <col min="32" max="32" width="20.140625" bestFit="1" customWidth="1"/>
  </cols>
  <sheetData>
    <row r="1" spans="1:32"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70" t="s">
        <v>4993</v>
      </c>
      <c r="Z1" s="70" t="s">
        <v>4994</v>
      </c>
      <c r="AA1" s="70" t="s">
        <v>4995</v>
      </c>
      <c r="AB1" s="70" t="s">
        <v>4996</v>
      </c>
      <c r="AC1" s="70" t="s">
        <v>4997</v>
      </c>
      <c r="AD1" s="70" t="s">
        <v>4998</v>
      </c>
      <c r="AE1" s="70" t="s">
        <v>4999</v>
      </c>
      <c r="AF1" s="70" t="s">
        <v>5000</v>
      </c>
    </row>
    <row r="2" spans="1:32" ht="15" customHeight="1" x14ac:dyDescent="0.2">
      <c r="A2" s="24"/>
      <c r="C2" s="24"/>
      <c r="D2" s="24"/>
      <c r="E2" s="24"/>
      <c r="F2" s="24"/>
      <c r="G2" s="23"/>
    </row>
    <row r="3" spans="1:32" ht="15" customHeight="1" x14ac:dyDescent="0.2">
      <c r="A3" s="24"/>
      <c r="B3" s="47"/>
      <c r="C3" s="24"/>
      <c r="D3" s="24"/>
      <c r="E3" s="24"/>
      <c r="F3" s="24"/>
      <c r="G3" s="24"/>
      <c r="H3" s="24"/>
      <c r="I3" s="47" t="s">
        <v>3333</v>
      </c>
      <c r="J3" s="47" t="s">
        <v>3125</v>
      </c>
      <c r="K3" s="47"/>
      <c r="L3" s="47" t="s">
        <v>3335</v>
      </c>
      <c r="M3" s="47" t="s">
        <v>3336</v>
      </c>
      <c r="N3" s="47" t="s">
        <v>3127</v>
      </c>
      <c r="O3" s="47" t="s">
        <v>3131</v>
      </c>
      <c r="P3" s="47" t="s">
        <v>3132</v>
      </c>
      <c r="Q3" s="47" t="s">
        <v>3133</v>
      </c>
      <c r="R3" s="47" t="s">
        <v>3337</v>
      </c>
      <c r="S3" s="47" t="s">
        <v>3338</v>
      </c>
      <c r="T3" s="47" t="s">
        <v>3339</v>
      </c>
      <c r="U3" s="47" t="s">
        <v>3340</v>
      </c>
      <c r="V3" s="47" t="s">
        <v>3341</v>
      </c>
      <c r="W3" s="47" t="s">
        <v>3342</v>
      </c>
      <c r="X3" s="47"/>
    </row>
    <row r="4" spans="1:32"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4986</v>
      </c>
      <c r="Z4" t="s">
        <v>4987</v>
      </c>
      <c r="AA4" t="s">
        <v>4988</v>
      </c>
      <c r="AB4" t="s">
        <v>4989</v>
      </c>
      <c r="AC4" t="s">
        <v>4990</v>
      </c>
      <c r="AD4" t="s">
        <v>4991</v>
      </c>
      <c r="AE4" t="s">
        <v>3812</v>
      </c>
      <c r="AF4" t="s">
        <v>4992</v>
      </c>
    </row>
    <row r="5" spans="1:32" x14ac:dyDescent="0.2">
      <c r="A5" s="55"/>
      <c r="B5" s="55"/>
      <c r="C5" s="55"/>
      <c r="D5" s="55" t="str">
        <f>IF(Gantry[[#This Row],[Road Name]]="","",VLOOKUP(Gantry[[#This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row>
    <row r="6" spans="1:32" x14ac:dyDescent="0.2">
      <c r="A6" s="55"/>
      <c r="B6" s="55"/>
      <c r="C6" s="55"/>
      <c r="D6" s="55" t="str">
        <f>IF(Gantry[[#This Row],[Road Name]]="","",VLOOKUP(Gantry[[#This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row>
    <row r="7" spans="1:32" x14ac:dyDescent="0.2">
      <c r="A7" s="55"/>
      <c r="B7" s="55"/>
      <c r="C7" s="55"/>
      <c r="D7" s="55" t="str">
        <f>IF(Gantry[[#This Row],[Road Name]]="","",VLOOKUP(Gantry[[#This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row>
    <row r="8" spans="1:32" x14ac:dyDescent="0.2">
      <c r="A8" s="55"/>
      <c r="B8" s="55"/>
      <c r="C8" s="55"/>
      <c r="D8" s="55" t="str">
        <f>IF(Gantry[[#This Row],[Road Name]]="","",VLOOKUP(Gantry[[#This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row>
    <row r="9" spans="1:32" x14ac:dyDescent="0.2">
      <c r="A9" s="55"/>
      <c r="B9" s="55"/>
      <c r="C9" s="55"/>
      <c r="D9" s="55" t="str">
        <f>IF(Gantry[[#This Row],[Road Name]]="","",VLOOKUP(Gantry[[#This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row>
  </sheetData>
  <conditionalFormatting sqref="M5:M9">
    <cfRule type="expression" dxfId="178" priority="8" stopIfTrue="1">
      <formula>OR($I5="Planned", $I5="Designed", $I5="Under Construction")</formula>
    </cfRule>
  </conditionalFormatting>
  <conditionalFormatting sqref="M5:W9 A5:A9 D5:K9 Y5:AF9">
    <cfRule type="containsBlanks" dxfId="177" priority="394" stopIfTrue="1">
      <formula>LEN(TRIM(A5))=0</formula>
    </cfRule>
  </conditionalFormatting>
  <conditionalFormatting sqref="P5:P9">
    <cfRule type="expression" dxfId="176" priority="9" stopIfTrue="1">
      <formula>NOT(OR($O5="Sealed Road Resurfacing", $O5="Sealed Road Pavement Rehabilitation"))</formula>
    </cfRule>
  </conditionalFormatting>
  <conditionalFormatting sqref="R5:S9">
    <cfRule type="expression" dxfId="175" priority="7" stopIfTrue="1">
      <formula>NOT(OR($I5="Removed", $I5="Decommissioned"))</formula>
    </cfRule>
  </conditionalFormatting>
  <conditionalFormatting sqref="U5:U9">
    <cfRule type="expression" dxfId="174" priority="5" stopIfTrue="1">
      <formula>NOT($T5="Replaces Existing")</formula>
    </cfRule>
  </conditionalFormatting>
  <conditionalFormatting sqref="V5:W9">
    <cfRule type="expression" dxfId="173" priority="6" stopIfTrue="1">
      <formula>NOT(AND($I5="Removed", OR($T5="Replaced", $T5="Replaces Existing")))</formula>
    </cfRule>
  </conditionalFormatting>
  <dataValidations count="24">
    <dataValidation allowBlank="1" showInputMessage="1" showErrorMessage="1" promptTitle="Replacement ID" prompt="Please enter identifier Conditional, Mandatory if 'Asset Status' is 'Removed' AND 'Replacement Status' is 'Replaces Exisiting', 'Replaced', otherwise must not be populated." sqref="V5:V9" xr:uid="{D8FB0A24-F500-4832-A0A5-E706CEB6E756}"/>
    <dataValidation allowBlank="1" showInputMessage="1" showErrorMessage="1" promptTitle="Asset Design Life" prompt="Please Enter Value Mandatory" sqref="N5:N9" xr:uid="{7EAC4B97-B02E-4070-9FB9-ABAE1F38A973}"/>
    <dataValidation type="list" allowBlank="1" showInputMessage="1" showErrorMessage="1" promptTitle="NLTP Funded?" prompt="Please select Yes or No Mandatory" sqref="Q5:Q9" xr:uid="{579A8802-0A22-4E36-89F3-6DD2A9E176C6}">
      <formula1>INDEX(nrYesNo,0,1)</formula1>
    </dataValidation>
    <dataValidation type="list" allowBlank="1" showInputMessage="1" showErrorMessage="1" promptTitle="Work Origin" prompt="Please select value from list Mandatory" sqref="O5:O9" xr:uid="{3CF3A159-8104-4B75-A269-37B05A0D5F1A}">
      <formula1>INDEX(nrWorkOrigin,0,1)</formula1>
    </dataValidation>
    <dataValidation type="list" allowBlank="1" showInputMessage="1" showErrorMessage="1" sqref="H5:H9" xr:uid="{C4617F61-3D58-4976-BCD7-3FC5C71DA9DA}">
      <formula1>nrSideWithBoth</formula1>
    </dataValidation>
    <dataValidation type="decimal" allowBlank="1" showInputMessage="1" showErrorMessage="1" sqref="G5:G9" xr:uid="{E2EF97B1-0BDE-4CAA-B360-D3708E3BFDA2}">
      <formula1>0</formula1>
      <formula2>999</formula2>
    </dataValidation>
    <dataValidation type="list" allowBlank="1" showInputMessage="1" showErrorMessage="1" sqref="E5:E9" xr:uid="{8BFBAF33-7061-4516-8D39-3BB2C7FC1C7E}">
      <formula1>INDEX(nrRoads,0,1)</formula1>
    </dataValidation>
    <dataValidation type="list" allowBlank="1" showInputMessage="1" showErrorMessage="1" sqref="A5:A9" xr:uid="{7F43E09D-E390-4247-AC6D-AF4601A4D8C7}">
      <formula1>nrAction</formula1>
    </dataValidation>
    <dataValidation type="list" allowBlank="1" showInputMessage="1" showErrorMessage="1" promptTitle="Asset Owner Organisation" prompt="Please select value from list_x000a_Mandatory" sqref="J5:J9" xr:uid="{44033A25-4558-4BD8-94F1-4A6C8A95B63E}">
      <formula1>nrAssetOwnerOrganisation</formula1>
    </dataValidation>
    <dataValidation type="list" allowBlank="1" showInputMessage="1" showErrorMessage="1" promptTitle="Asset Managing Organisation" prompt="Please select value from list_x000a_Mandatory" sqref="K5:K9" xr:uid="{703CF8E4-8A60-41AF-B0DE-CB1569E1FEA1}">
      <formula1>nrAssetOwnerOrganisation</formula1>
    </dataValidation>
    <dataValidation type="list" allowBlank="1" showInputMessage="1" showErrorMessage="1" promptTitle="RCA Sub-Organisation" prompt="Please enter description_x000a_Optional" sqref="L5:L9" xr:uid="{E59741E6-8E8A-49B8-816E-EC5FAF8DD528}">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B2906609-E7F1-4F76-93DA-9768E09076EF}"/>
    <dataValidation type="list" allowBlank="1" showInputMessage="1" showErrorMessage="1" promptTitle="Replacement Status" prompt="Please select value from list_x000a_Mandatory" sqref="T5:T9" xr:uid="{D74BEB46-619E-49AC-A6C4-E68ABD5305AD}">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S5:S9" xr:uid="{2526DB15-163F-47BC-B481-97EF488274A5}">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E8E3138B-F3D4-493D-9C39-49F57D3F6BCA}">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1B28BE3C-BFDC-4658-8014-4192CB6EDDEF}">
      <formula1>0</formula1>
      <formula2>999999999</formula2>
    </dataValidation>
    <dataValidation type="list" allowBlank="1" showInputMessage="1" showErrorMessage="1" promptTitle="Asset Status" prompt="What is the status of this asset? Mandatory." sqref="I5:I9" xr:uid="{AE9BE99A-658F-41B4-83ED-FB64180AF28A}">
      <formula1>nrAssetStatus</formula1>
    </dataValidation>
    <dataValidation allowBlank="1" showInputMessage="1" showErrorMessage="1" promptTitle="Prior ID" prompt="Please enter identifier Conditional, Mandatory if 'Replacement Status' is 'Replaces Exisiting', otherwise must not be populated." sqref="U5:U9" xr:uid="{A07D3DAE-236E-419E-9C3D-6EB74B82D1E0}"/>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07CEE5DD-24A8-4CE7-A83B-84E0DBC39546}">
      <formula1>nrReplacementReason</formula1>
    </dataValidation>
    <dataValidation type="list" allowBlank="1" showInputMessage="1" showErrorMessage="1" sqref="Y5:Y9" xr:uid="{C98D3301-4800-4B0A-B5E2-E2F08B966C21}">
      <formula1>nrGantryMaterial</formula1>
    </dataValidation>
    <dataValidation type="list" allowBlank="1" showInputMessage="1" showErrorMessage="1" sqref="Z5:Z9" xr:uid="{3EF2F596-E827-4C2E-9711-429A3B0201AE}">
      <formula1>nrGantryShape</formula1>
    </dataValidation>
    <dataValidation type="list" allowBlank="1" showInputMessage="1" showErrorMessage="1" sqref="AA5:AA9" xr:uid="{7AEA74C7-0B8D-4826-81BD-68400D266CE1}">
      <formula1>nrGantryConstructionType</formula1>
    </dataValidation>
    <dataValidation type="list" allowBlank="1" showInputMessage="1" showErrorMessage="1" sqref="AE5:AE9" xr:uid="{9170D2A2-49EF-4DEE-B205-E813D7D421D5}">
      <formula1>nrGantryPrimaryFunction</formula1>
    </dataValidation>
    <dataValidation type="list" allowBlank="1" showInputMessage="1" showErrorMessage="1" sqref="AF5:AF9" xr:uid="{77C8BF68-5EC3-463C-A062-8E9E74EB3380}">
      <formula1>nrYesNo</formula1>
    </dataValidation>
  </dataValidations>
  <pageMargins left="0.7" right="0.7" top="0.75" bottom="0.75" header="0.3" footer="0.3"/>
  <pageSetup paperSize="9" orientation="portrait"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0CDC1-E36D-41C1-8239-72F74901F9F7}">
  <sheetPr>
    <tabColor theme="6" tint="0.59999389629810485"/>
  </sheetPr>
  <dimension ref="A1:AP9"/>
  <sheetViews>
    <sheetView zoomScaleNormal="100" workbookViewId="0">
      <pane xSplit="6" ySplit="4" topLeftCell="G5" activePane="bottomRight" state="frozen"/>
      <selection activeCell="J1" sqref="J1"/>
      <selection pane="topRight" activeCell="J1" sqref="J1"/>
      <selection pane="bottomLeft" activeCell="J1" sqref="J1"/>
      <selection pane="bottomRight" activeCell="N25" sqref="N25"/>
    </sheetView>
  </sheetViews>
  <sheetFormatPr defaultRowHeight="12.75" x14ac:dyDescent="0.2"/>
  <cols>
    <col min="1" max="1" width="9" bestFit="1" customWidth="1"/>
    <col min="2" max="2" width="8.5703125" bestFit="1" customWidth="1"/>
    <col min="3" max="4" width="10.42578125" bestFit="1" customWidth="1"/>
    <col min="5" max="5" width="13.85546875" bestFit="1" customWidth="1"/>
    <col min="6" max="6" width="11.140625" bestFit="1" customWidth="1"/>
    <col min="7" max="7" width="8.42578125" bestFit="1" customWidth="1"/>
    <col min="8" max="8" width="7.42578125" bestFit="1" customWidth="1"/>
    <col min="9" max="9" width="14.140625" bestFit="1" customWidth="1"/>
    <col min="10" max="10" width="12.5703125" bestFit="1" customWidth="1"/>
    <col min="11" max="11" width="14.5703125" bestFit="1" customWidth="1"/>
    <col min="12" max="12" width="23.85546875" bestFit="1" customWidth="1"/>
    <col min="13" max="13" width="13.42578125" bestFit="1" customWidth="1"/>
    <col min="14" max="14" width="18.85546875" bestFit="1" customWidth="1"/>
    <col min="15" max="15" width="14.140625" bestFit="1" customWidth="1"/>
    <col min="16" max="16" width="15" bestFit="1" customWidth="1"/>
    <col min="17" max="17" width="16.85546875" bestFit="1" customWidth="1"/>
    <col min="18" max="18" width="16.140625" bestFit="1" customWidth="1"/>
    <col min="19" max="19" width="18.7109375" bestFit="1" customWidth="1"/>
    <col min="20" max="20" width="21.7109375" bestFit="1" customWidth="1"/>
    <col min="21" max="21" width="10.140625" bestFit="1" customWidth="1"/>
    <col min="22" max="22" width="17.85546875" bestFit="1" customWidth="1"/>
    <col min="23" max="23" width="22.85546875" bestFit="1" customWidth="1"/>
    <col min="24" max="24" width="12.140625" bestFit="1" customWidth="1"/>
    <col min="25" max="25" width="17.7109375" bestFit="1" customWidth="1"/>
    <col min="26" max="26" width="28.28515625" bestFit="1" customWidth="1"/>
    <col min="27" max="27" width="40.5703125" bestFit="1" customWidth="1"/>
    <col min="28" max="28" width="26.85546875" bestFit="1" customWidth="1"/>
    <col min="29" max="29" width="14.85546875" bestFit="1" customWidth="1"/>
    <col min="30" max="30" width="13" bestFit="1" customWidth="1"/>
    <col min="31" max="31" width="18.140625" bestFit="1" customWidth="1"/>
    <col min="32" max="32" width="28.140625" bestFit="1" customWidth="1"/>
    <col min="33" max="33" width="27.140625" bestFit="1" customWidth="1"/>
    <col min="34" max="34" width="20.7109375" bestFit="1" customWidth="1"/>
    <col min="35" max="35" width="20.42578125" bestFit="1" customWidth="1"/>
    <col min="36" max="36" width="12.28515625" bestFit="1" customWidth="1"/>
    <col min="37" max="37" width="54.140625" bestFit="1" customWidth="1"/>
    <col min="38" max="38" width="11.85546875" bestFit="1" customWidth="1"/>
    <col min="39" max="39" width="25.140625" bestFit="1" customWidth="1"/>
    <col min="40" max="40" width="20.5703125" bestFit="1" customWidth="1"/>
    <col min="41" max="41" width="14.140625" bestFit="1" customWidth="1"/>
    <col min="42" max="42" width="8.28515625" bestFit="1" customWidth="1"/>
  </cols>
  <sheetData>
    <row r="1" spans="1:42"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2" t="s">
        <v>3073</v>
      </c>
      <c r="M1" s="52" t="s">
        <v>3074</v>
      </c>
      <c r="N1" s="52" t="s">
        <v>3075</v>
      </c>
      <c r="O1" s="52" t="s">
        <v>3299</v>
      </c>
      <c r="P1" s="52" t="s">
        <v>3078</v>
      </c>
      <c r="Q1" s="52" t="s">
        <v>3079</v>
      </c>
      <c r="R1" s="52" t="s">
        <v>3300</v>
      </c>
      <c r="S1" s="52" t="s">
        <v>3301</v>
      </c>
      <c r="T1" s="52" t="s">
        <v>3302</v>
      </c>
      <c r="U1" s="52" t="s">
        <v>3303</v>
      </c>
      <c r="V1" s="53" t="s">
        <v>3304</v>
      </c>
      <c r="W1" s="52" t="s">
        <v>3305</v>
      </c>
      <c r="X1" s="52" t="s">
        <v>3080</v>
      </c>
      <c r="Y1" s="72" t="s">
        <v>5154</v>
      </c>
      <c r="Z1" s="72" t="s">
        <v>5155</v>
      </c>
      <c r="AA1" s="72" t="s">
        <v>5156</v>
      </c>
      <c r="AB1" s="72" t="s">
        <v>5157</v>
      </c>
      <c r="AC1" s="72" t="s">
        <v>5158</v>
      </c>
      <c r="AD1" s="72" t="s">
        <v>4957</v>
      </c>
      <c r="AE1" s="72" t="s">
        <v>4779</v>
      </c>
      <c r="AF1" s="72" t="s">
        <v>5278</v>
      </c>
      <c r="AG1" s="72" t="s">
        <v>5279</v>
      </c>
      <c r="AH1" s="72" t="s">
        <v>5280</v>
      </c>
      <c r="AI1" s="72" t="s">
        <v>5281</v>
      </c>
      <c r="AJ1" s="72" t="s">
        <v>5282</v>
      </c>
      <c r="AK1" s="72" t="s">
        <v>5176</v>
      </c>
      <c r="AL1" s="72" t="s">
        <v>5177</v>
      </c>
      <c r="AM1" s="72" t="s">
        <v>5178</v>
      </c>
      <c r="AN1" s="72" t="s">
        <v>5179</v>
      </c>
      <c r="AO1" s="72" t="s">
        <v>5180</v>
      </c>
    </row>
    <row r="2" spans="1:42" ht="15" customHeight="1" x14ac:dyDescent="0.2">
      <c r="A2" s="24"/>
      <c r="C2" s="24"/>
      <c r="D2" s="24"/>
      <c r="E2" s="24"/>
      <c r="F2" s="24"/>
      <c r="G2" s="23"/>
      <c r="I2" s="24"/>
      <c r="J2" s="24"/>
      <c r="K2" s="24"/>
      <c r="L2" s="24"/>
      <c r="M2" s="24"/>
      <c r="N2" s="24"/>
      <c r="O2" s="24"/>
      <c r="P2" s="24"/>
      <c r="Q2" s="24"/>
      <c r="R2" s="24"/>
      <c r="S2" s="24"/>
      <c r="T2" s="24"/>
      <c r="U2" s="24"/>
      <c r="V2" s="23"/>
      <c r="W2" s="24"/>
      <c r="Y2" s="24"/>
      <c r="Z2" s="24"/>
      <c r="AA2" s="24"/>
      <c r="AB2" s="24"/>
      <c r="AC2" s="23"/>
      <c r="AD2" s="23"/>
      <c r="AE2" s="23"/>
    </row>
    <row r="3" spans="1:42" ht="15" customHeight="1" x14ac:dyDescent="0.2">
      <c r="A3" s="24"/>
      <c r="B3" s="47"/>
      <c r="C3" s="24"/>
      <c r="D3" s="24"/>
      <c r="E3" s="24"/>
      <c r="F3" s="24"/>
      <c r="G3" s="24"/>
      <c r="H3" s="24"/>
      <c r="I3" s="23" t="s">
        <v>3333</v>
      </c>
      <c r="J3" s="23" t="s">
        <v>3125</v>
      </c>
      <c r="K3" s="23" t="s">
        <v>3334</v>
      </c>
      <c r="L3" s="23" t="s">
        <v>3335</v>
      </c>
      <c r="M3" s="23" t="s">
        <v>3336</v>
      </c>
      <c r="N3" s="23" t="s">
        <v>3127</v>
      </c>
      <c r="O3" s="23" t="s">
        <v>3131</v>
      </c>
      <c r="P3" s="23" t="s">
        <v>3132</v>
      </c>
      <c r="Q3" s="23" t="s">
        <v>3133</v>
      </c>
      <c r="R3" t="s">
        <v>3337</v>
      </c>
      <c r="S3" s="3" t="s">
        <v>3338</v>
      </c>
      <c r="T3" t="s">
        <v>3339</v>
      </c>
      <c r="U3" t="s">
        <v>3340</v>
      </c>
      <c r="V3" t="s">
        <v>3341</v>
      </c>
      <c r="W3" s="3" t="s">
        <v>3342</v>
      </c>
      <c r="X3" s="47"/>
      <c r="Y3" s="24" t="s">
        <v>3394</v>
      </c>
      <c r="Z3" s="24" t="s">
        <v>3395</v>
      </c>
      <c r="AA3" s="24" t="s">
        <v>3396</v>
      </c>
      <c r="AB3" s="24" t="s">
        <v>3397</v>
      </c>
      <c r="AC3" s="24" t="s">
        <v>3398</v>
      </c>
      <c r="AD3" s="24" t="s">
        <v>3399</v>
      </c>
    </row>
    <row r="4" spans="1:42" x14ac:dyDescent="0.2">
      <c r="A4" t="s">
        <v>8</v>
      </c>
      <c r="B4" t="s">
        <v>5463</v>
      </c>
      <c r="C4" t="s">
        <v>20</v>
      </c>
      <c r="D4" t="s">
        <v>3173</v>
      </c>
      <c r="E4" t="s">
        <v>3174</v>
      </c>
      <c r="F4" t="s">
        <v>3366</v>
      </c>
      <c r="G4" t="s">
        <v>3367</v>
      </c>
      <c r="H4" t="s">
        <v>9</v>
      </c>
      <c r="I4" t="s">
        <v>89</v>
      </c>
      <c r="J4" t="s">
        <v>3368</v>
      </c>
      <c r="K4" t="s">
        <v>3369</v>
      </c>
      <c r="L4" t="s">
        <v>3180</v>
      </c>
      <c r="M4" t="s">
        <v>3370</v>
      </c>
      <c r="N4" t="s">
        <v>3182</v>
      </c>
      <c r="O4" t="s">
        <v>14</v>
      </c>
      <c r="P4" t="s">
        <v>3186</v>
      </c>
      <c r="Q4" t="s">
        <v>3187</v>
      </c>
      <c r="R4" t="s">
        <v>3185</v>
      </c>
      <c r="S4" t="s">
        <v>220</v>
      </c>
      <c r="T4" t="s">
        <v>419</v>
      </c>
      <c r="U4" t="s">
        <v>3371</v>
      </c>
      <c r="V4" t="s">
        <v>3372</v>
      </c>
      <c r="W4" t="s">
        <v>504</v>
      </c>
      <c r="X4" t="s">
        <v>3188</v>
      </c>
      <c r="Y4" t="s">
        <v>1015</v>
      </c>
      <c r="Z4" t="s">
        <v>1093</v>
      </c>
      <c r="AA4" t="s">
        <v>3408</v>
      </c>
      <c r="AB4" t="s">
        <v>3409</v>
      </c>
      <c r="AC4" t="s">
        <v>3410</v>
      </c>
      <c r="AD4" t="s">
        <v>1661</v>
      </c>
      <c r="AE4" t="s">
        <v>4943</v>
      </c>
      <c r="AF4" t="s">
        <v>5273</v>
      </c>
      <c r="AG4" t="s">
        <v>5274</v>
      </c>
      <c r="AH4" t="s">
        <v>5275</v>
      </c>
      <c r="AI4" t="s">
        <v>5276</v>
      </c>
      <c r="AJ4" t="s">
        <v>5277</v>
      </c>
      <c r="AK4" t="s">
        <v>3417</v>
      </c>
      <c r="AL4" t="s">
        <v>3418</v>
      </c>
      <c r="AM4" t="s">
        <v>3419</v>
      </c>
      <c r="AN4" t="s">
        <v>3420</v>
      </c>
      <c r="AO4" t="s">
        <v>3421</v>
      </c>
      <c r="AP4" t="s">
        <v>3219</v>
      </c>
    </row>
    <row r="5" spans="1:42" x14ac:dyDescent="0.2">
      <c r="A5" s="55"/>
      <c r="B5" s="55"/>
      <c r="C5" s="55"/>
      <c r="D5" s="55" t="str">
        <f>IF(Traffic_Signal[[#This Row],[Road Name]]="","",VLOOKUP(Traffic_Signal[[#This Row],[Road Name]],road_names[],2,0))</f>
        <v/>
      </c>
      <c r="E5" s="55"/>
      <c r="F5" s="55"/>
      <c r="G5" s="55"/>
      <c r="H5" s="55"/>
      <c r="I5" s="55"/>
      <c r="J5" s="55"/>
      <c r="K5" s="55"/>
      <c r="L5" s="55"/>
      <c r="M5" s="74"/>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row>
    <row r="6" spans="1:42" x14ac:dyDescent="0.2">
      <c r="A6" s="55"/>
      <c r="B6" s="55"/>
      <c r="C6" s="55"/>
      <c r="D6" s="55" t="str">
        <f>IF(Traffic_Signal[[#This Row],[Road Name]]="","",VLOOKUP(Traffic_Signal[[#This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row>
    <row r="7" spans="1:42" x14ac:dyDescent="0.2">
      <c r="A7" s="55"/>
      <c r="B7" s="55"/>
      <c r="C7" s="55"/>
      <c r="D7" s="55" t="str">
        <f>IF(Traffic_Signal[[#This Row],[Road Name]]="","",VLOOKUP(Traffic_Signal[[#This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row>
    <row r="8" spans="1:42" x14ac:dyDescent="0.2">
      <c r="A8" s="55"/>
      <c r="B8" s="55"/>
      <c r="C8" s="55"/>
      <c r="D8" s="55" t="str">
        <f>IF(Traffic_Signal[[#This Row],[Road Name]]="","",VLOOKUP(Traffic_Signal[[#This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row>
    <row r="9" spans="1:42" x14ac:dyDescent="0.2">
      <c r="A9" s="55"/>
      <c r="B9" s="55"/>
      <c r="C9" s="55"/>
      <c r="D9" s="55" t="str">
        <f>IF(Traffic_Signal[[#This Row],[Road Name]]="","",VLOOKUP(Traffic_Signal[[#This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row>
  </sheetData>
  <conditionalFormatting sqref="M5:M9">
    <cfRule type="expression" dxfId="172" priority="5" stopIfTrue="1">
      <formula>OR($I5="Planned", $I5="Designed", $I5="Under Construction")</formula>
    </cfRule>
  </conditionalFormatting>
  <conditionalFormatting sqref="M5:W9 I5:K9">
    <cfRule type="containsBlanks" dxfId="171" priority="7" stopIfTrue="1">
      <formula>LEN(TRIM(I5))=0</formula>
    </cfRule>
  </conditionalFormatting>
  <conditionalFormatting sqref="P5:P9">
    <cfRule type="expression" dxfId="170" priority="6" stopIfTrue="1">
      <formula>NOT(OR($O5="Sealed Road Resurfacing", $O5="Sealed Road Pavement Rehabilitation"))</formula>
    </cfRule>
  </conditionalFormatting>
  <conditionalFormatting sqref="R5:R9">
    <cfRule type="expression" dxfId="169" priority="3" stopIfTrue="1">
      <formula>NOT(OR($I5="Removed", $I5="Decommissioned"))</formula>
    </cfRule>
  </conditionalFormatting>
  <conditionalFormatting sqref="S5:S9">
    <cfRule type="expression" dxfId="168" priority="4" stopIfTrue="1">
      <formula>$R5=""</formula>
    </cfRule>
  </conditionalFormatting>
  <conditionalFormatting sqref="U5:U9">
    <cfRule type="expression" dxfId="167" priority="2" stopIfTrue="1">
      <formula>NOT($T5="Replaces Existing")</formula>
    </cfRule>
  </conditionalFormatting>
  <conditionalFormatting sqref="V5:W9">
    <cfRule type="expression" dxfId="166" priority="1" stopIfTrue="1">
      <formula>NOT(AND($I5="Removed", OR($T5="Replaces Existing", $T5="Replaced")))</formula>
    </cfRule>
  </conditionalFormatting>
  <conditionalFormatting sqref="Y5:AO9 A5:A9 D5:H9">
    <cfRule type="containsBlanks" dxfId="165" priority="16" stopIfTrue="1">
      <formula>LEN(TRIM(A5))=0</formula>
    </cfRule>
  </conditionalFormatting>
  <conditionalFormatting sqref="AB5:AB9">
    <cfRule type="expression" dxfId="164" priority="15" stopIfTrue="1">
      <formula>NOT($AA5="Yes")</formula>
    </cfRule>
  </conditionalFormatting>
  <conditionalFormatting sqref="AE5:AE9">
    <cfRule type="expression" dxfId="163" priority="14" stopIfTrue="1">
      <formula>NOT(_xlfn.IFNA(VLOOKUP($AD5, nrPlacementFull, 2, 0), 0)=TRUE)</formula>
    </cfRule>
  </conditionalFormatting>
  <conditionalFormatting sqref="AG5:AG9">
    <cfRule type="expression" dxfId="162" priority="8" stopIfTrue="1">
      <formula>NOT(OR($AF5="Farside Pedestrian Signal", $AF5="Nearside Pedestrian Signal", $AF5="Farside Pedestrian Countdown Signal", $AF5="Farside Cycle Crossing Signal"))</formula>
    </cfRule>
  </conditionalFormatting>
  <conditionalFormatting sqref="AM5:AM9">
    <cfRule type="expression" dxfId="161" priority="9" stopIfTrue="1">
      <formula>NOT(OR($AK5="Yes", $AL5="Yes"))</formula>
    </cfRule>
  </conditionalFormatting>
  <conditionalFormatting sqref="AN5:AN9">
    <cfRule type="expression" dxfId="160" priority="11" stopIfTrue="1">
      <formula>NOT($AM5="Group")</formula>
    </cfRule>
  </conditionalFormatting>
  <conditionalFormatting sqref="AO5:AO9">
    <cfRule type="expression" dxfId="159" priority="10" stopIfTrue="1">
      <formula>NOT($AM5="Standalone")</formula>
    </cfRule>
  </conditionalFormatting>
  <dataValidations count="27">
    <dataValidation type="list" allowBlank="1" showInputMessage="1" showErrorMessage="1" sqref="AA5:AA9 AI5:AI9 AK5:AL9 Q5:Q9" xr:uid="{D2A0BF78-DAC0-44DD-A9B1-2665A1878D43}">
      <formula1>nrYesNo</formula1>
    </dataValidation>
    <dataValidation type="list" allowBlank="1" showInputMessage="1" showErrorMessage="1" sqref="A5:A9" xr:uid="{FE590658-3744-4073-A3C4-888425EAFC4F}">
      <formula1>nrAction</formula1>
    </dataValidation>
    <dataValidation type="list" allowBlank="1" showInputMessage="1" showErrorMessage="1" sqref="E5:E9" xr:uid="{0DF455ED-CB80-467E-B2B3-C8C954B442DE}">
      <formula1>INDEX(nrRoads,0,1)</formula1>
    </dataValidation>
    <dataValidation type="decimal" allowBlank="1" showInputMessage="1" showErrorMessage="1" sqref="G5:G9" xr:uid="{2C17B8FA-6DE5-41CD-9EAA-D7C3235BF8D6}">
      <formula1>0</formula1>
      <formula2>999</formula2>
    </dataValidation>
    <dataValidation type="list" allowBlank="1" showInputMessage="1" showErrorMessage="1" sqref="AD5:AD9" xr:uid="{41AE4694-261D-44C0-9B91-B3785C6BC521}">
      <formula1>nrPlacement</formula1>
    </dataValidation>
    <dataValidation type="list" allowBlank="1" showInputMessage="1" showErrorMessage="1" sqref="AC5:AC9" xr:uid="{A3D103CC-C981-4CA5-BC1A-DAD187FBDA3C}">
      <formula1>nrFacilityType</formula1>
    </dataValidation>
    <dataValidation type="list" allowBlank="1" showInputMessage="1" showErrorMessage="1" sqref="Z5:Z9 AB5:AB9" xr:uid="{E576D5E1-313F-48A1-B6F7-C1089D7D7649}">
      <formula1>nrFunctionalSystem</formula1>
    </dataValidation>
    <dataValidation type="list" allowBlank="1" showInputMessage="1" showErrorMessage="1" sqref="Y5:Y9" xr:uid="{E024FA44-56C5-45A4-82C1-B3E894F1EFBA}">
      <formula1>nrMEPAssetType</formula1>
    </dataValidation>
    <dataValidation type="list" allowBlank="1" showInputMessage="1" showErrorMessage="1" sqref="AM5:AM9" xr:uid="{D38D8D9E-4EDB-4049-9CBB-6462C54E494C}">
      <formula1>nrICPGroup</formula1>
    </dataValidation>
    <dataValidation type="textLength" allowBlank="1" showInputMessage="1" showErrorMessage="1" promptTitle="ICP Number" prompt="Please enter description Conditional, Mandatory if 'ICP Group / Standalone' is 'Standalone' otherwise must not be populated." sqref="AN5:AO9" xr:uid="{C6374133-DF0C-40A8-A6EE-34E301C2DBCA}">
      <formula1>1</formula1>
      <formula2>2000</formula2>
    </dataValidation>
    <dataValidation type="list" allowBlank="1" showInputMessage="1" showErrorMessage="1" sqref="AF5:AF9" xr:uid="{32E75D06-8B75-483B-88DD-436967D1AC53}">
      <formula1>nrTrafficSignalDisplayType</formula1>
    </dataValidation>
    <dataValidation type="list" allowBlank="1" showInputMessage="1" showErrorMessage="1" sqref="AG5:AG9" xr:uid="{85DD0348-C57A-4E23-B729-635317D4BF07}">
      <formula1>nrTrafficSignalDesignation</formula1>
    </dataValidation>
    <dataValidation type="list" allowBlank="1" showInputMessage="1" showErrorMessage="1" sqref="H5:H9" xr:uid="{E280DC0A-6797-44CE-AD72-66529F0838CF}">
      <formula1>nrSideWithBoth</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V5:V9" xr:uid="{BE250AE2-00D0-4A51-8A04-8BCCD288766F}"/>
    <dataValidation type="whole" allowBlank="1" showInputMessage="1" showErrorMessage="1" promptTitle="Prior ID" prompt="Please enter identifier Conditional, Mandatory if 'Replacement Status' is 'Replaces Exisiting', otherwise must not be populated." sqref="U5:U9" xr:uid="{AFBDC0C3-7039-4CC6-B744-4D466E6C857D}">
      <formula1>1</formula1>
      <formula2>99999999</formula2>
    </dataValidation>
    <dataValidation allowBlank="1" showInputMessage="1" showErrorMessage="1" promptTitle="Original Cost" prompt="Please Enter Value _x000a_Conditional, Mandatory if 'Work Origin' is 'Sealed Road Resurfacing', 'Sealed Road Pavement Rehabilitation', otherwise optional." sqref="P5:P9" xr:uid="{603262E9-381A-42F0-8ABC-516BD13C509D}"/>
    <dataValidation allowBlank="1" showInputMessage="1" showErrorMessage="1" promptTitle="Asset Design Life" prompt="Please Enter Value Mandatory" sqref="N5:N9" xr:uid="{E517975B-EE63-43A2-B617-D6A6F45FE8D1}"/>
    <dataValidation type="date" operator="greaterThanOrEqual" allowBlank="1" showInputMessage="1" showErrorMessage="1" promptTitle="Installation Date" prompt="Please enter a valid date dd/mm/yyyy _x000a_Conditional, Mandatory if 'Asset Status' is NOT 'Planned', 'Designed', 'Under Construction', otherwise must noot be populated." sqref="M5:M9" xr:uid="{12CE2BF7-9DB6-43C0-9C28-8FCEF0D4439D}">
      <formula1>367</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6B0EA8DE-2422-4EAF-A9A7-2F0F117F4ABD}">
      <formula1>INDEX(nrReplacementReason,0,1)</formula1>
    </dataValidation>
    <dataValidation type="list" allowBlank="1" showInputMessage="1" showErrorMessage="1" promptTitle="Replacement Status" prompt="Please select value from list_x000a_Mandatory" sqref="T5:T9" xr:uid="{B92E213D-A33F-438D-A16C-4A97C7A41936}">
      <formula1>nrReplacementStatus</formula1>
    </dataValidation>
    <dataValidation type="list" allowBlank="1" showInputMessage="1" showErrorMessage="1" promptTitle="Removal Reason" prompt="Please select value from list Conditional, Mandatory if 'Asset Status' is 'Removed', 'Decomissioned', otherwise must not be populated." sqref="S5:S9" xr:uid="{7D743A5C-D248-4F95-B2AC-8D488DDEC945}">
      <formula1>INDEX(nrRemovalReason,0,1)</formula1>
    </dataValidation>
    <dataValidation type="list" allowBlank="1" showInputMessage="1" showErrorMessage="1" promptTitle="Work Origin" prompt="Please select value from list Mandatory" sqref="O5:O9" xr:uid="{B4149294-997B-4B50-8B38-0F9A0A28E53C}">
      <formula1>INDEX(nrWorkOrigin,0,1)</formula1>
    </dataValidation>
    <dataValidation type="date" operator="greaterThanOrEqual" allowBlank="1" showInputMessage="1" showErrorMessage="1" promptTitle="Removal Date" prompt="Please enter a valid date dd/mm/yyyy_x000a_Conditional, Mandatory if 'Asset Status' is 'Removed', 'Decomissioned', otherwise must not be populated." sqref="R5:R9" xr:uid="{FCDA5FFB-8613-4CFE-9840-4B03BE6A9286}">
      <formula1>367</formula1>
    </dataValidation>
    <dataValidation type="list" allowBlank="1" showInputMessage="1" showErrorMessage="1" promptTitle="RCA Sub Organisation" prompt="Please enter description Optional" sqref="L5:L9" xr:uid="{9F23E01A-4B17-4230-AD8D-F3376BD46EFF}">
      <formula1>nrSubOrganisation</formula1>
    </dataValidation>
    <dataValidation type="list" allowBlank="1" showInputMessage="1" showErrorMessage="1" promptTitle="Asset Managing Organisation" prompt="Please select value from list Mandatory" sqref="K5:K9" xr:uid="{3732F6E9-0C32-4817-A66A-E94DD3D9FE3D}">
      <formula1>nrAssetOwnerOrganisation</formula1>
    </dataValidation>
    <dataValidation type="list" allowBlank="1" showInputMessage="1" showErrorMessage="1" promptTitle="Asset Owner Organisation" prompt="Please select value from list Mandatory" sqref="J5:J9" xr:uid="{046F62E6-A8DC-49A0-BAD9-07F38AF5B282}">
      <formula1>INDEX(nrAssetOwnerOrganisation,0,1)</formula1>
    </dataValidation>
    <dataValidation type="list" allowBlank="1" showInputMessage="1" showErrorMessage="1" promptTitle="Asset Status" prompt="Please select value from list _x000a_Mandatory" sqref="I5:I9" xr:uid="{4A4EC9BF-9405-47F5-80AA-01DCE8442A2A}">
      <formula1>nrAssetStatus</formula1>
    </dataValidation>
  </dataValidation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3AFD0-0648-4E56-ABD9-1C8C94ED20C5}">
  <sheetPr>
    <tabColor rgb="FFFFFF00"/>
  </sheetPr>
  <dimension ref="A1:B10174"/>
  <sheetViews>
    <sheetView workbookViewId="0">
      <selection activeCell="N19" sqref="N19"/>
    </sheetView>
  </sheetViews>
  <sheetFormatPr defaultRowHeight="12.75" x14ac:dyDescent="0.2"/>
  <cols>
    <col min="1" max="1" width="65" customWidth="1"/>
    <col min="2" max="2" width="17.5703125" customWidth="1"/>
  </cols>
  <sheetData>
    <row r="1" spans="1:2" ht="15.75" x14ac:dyDescent="0.25">
      <c r="A1" s="2" t="s">
        <v>6</v>
      </c>
      <c r="B1" s="85" t="s">
        <v>7</v>
      </c>
    </row>
    <row r="2" spans="1:2" x14ac:dyDescent="0.2">
      <c r="A2" t="s">
        <v>7482</v>
      </c>
      <c r="B2">
        <v>21</v>
      </c>
    </row>
    <row r="3" spans="1:2" x14ac:dyDescent="0.2">
      <c r="A3" t="s">
        <v>7888</v>
      </c>
      <c r="B3">
        <v>22</v>
      </c>
    </row>
    <row r="4" spans="1:2" x14ac:dyDescent="0.2">
      <c r="A4" t="s">
        <v>6786</v>
      </c>
      <c r="B4">
        <v>23</v>
      </c>
    </row>
    <row r="5" spans="1:2" x14ac:dyDescent="0.2">
      <c r="A5" t="s">
        <v>9914</v>
      </c>
      <c r="B5">
        <v>3883</v>
      </c>
    </row>
    <row r="6" spans="1:2" x14ac:dyDescent="0.2">
      <c r="A6" t="s">
        <v>7295</v>
      </c>
      <c r="B6">
        <v>24</v>
      </c>
    </row>
    <row r="7" spans="1:2" x14ac:dyDescent="0.2">
      <c r="A7" t="s">
        <v>8467</v>
      </c>
      <c r="B7">
        <v>2789</v>
      </c>
    </row>
    <row r="8" spans="1:2" x14ac:dyDescent="0.2">
      <c r="A8" t="s">
        <v>6785</v>
      </c>
      <c r="B8">
        <v>26</v>
      </c>
    </row>
    <row r="9" spans="1:2" x14ac:dyDescent="0.2">
      <c r="A9" t="s">
        <v>7976</v>
      </c>
      <c r="B9">
        <v>2836</v>
      </c>
    </row>
    <row r="10" spans="1:2" x14ac:dyDescent="0.2">
      <c r="A10" t="s">
        <v>6784</v>
      </c>
      <c r="B10">
        <v>27</v>
      </c>
    </row>
    <row r="11" spans="1:2" x14ac:dyDescent="0.2">
      <c r="A11" t="s">
        <v>10528</v>
      </c>
      <c r="B11">
        <v>4890</v>
      </c>
    </row>
    <row r="12" spans="1:2" x14ac:dyDescent="0.2">
      <c r="A12" t="s">
        <v>8724</v>
      </c>
      <c r="B12">
        <v>3179</v>
      </c>
    </row>
    <row r="13" spans="1:2" x14ac:dyDescent="0.2">
      <c r="A13" t="s">
        <v>7878</v>
      </c>
      <c r="B13">
        <v>28</v>
      </c>
    </row>
    <row r="14" spans="1:2" x14ac:dyDescent="0.2">
      <c r="A14" t="s">
        <v>8671</v>
      </c>
      <c r="B14">
        <v>3063</v>
      </c>
    </row>
    <row r="15" spans="1:2" x14ac:dyDescent="0.2">
      <c r="A15" t="s">
        <v>7987</v>
      </c>
      <c r="B15">
        <v>2823</v>
      </c>
    </row>
    <row r="16" spans="1:2" x14ac:dyDescent="0.2">
      <c r="A16" t="s">
        <v>8711</v>
      </c>
      <c r="B16">
        <v>3161</v>
      </c>
    </row>
    <row r="17" spans="1:2" x14ac:dyDescent="0.2">
      <c r="A17" t="s">
        <v>7294</v>
      </c>
      <c r="B17">
        <v>31</v>
      </c>
    </row>
    <row r="18" spans="1:2" x14ac:dyDescent="0.2">
      <c r="A18" t="s">
        <v>10251</v>
      </c>
      <c r="B18">
        <v>4616</v>
      </c>
    </row>
    <row r="19" spans="1:2" x14ac:dyDescent="0.2">
      <c r="A19" t="s">
        <v>6783</v>
      </c>
      <c r="B19">
        <v>32</v>
      </c>
    </row>
    <row r="20" spans="1:2" x14ac:dyDescent="0.2">
      <c r="A20" t="s">
        <v>6782</v>
      </c>
      <c r="B20">
        <v>33</v>
      </c>
    </row>
    <row r="21" spans="1:2" x14ac:dyDescent="0.2">
      <c r="A21" t="s">
        <v>9903</v>
      </c>
      <c r="B21">
        <v>3870</v>
      </c>
    </row>
    <row r="22" spans="1:2" x14ac:dyDescent="0.2">
      <c r="A22" t="s">
        <v>7455</v>
      </c>
      <c r="B22">
        <v>34</v>
      </c>
    </row>
    <row r="23" spans="1:2" x14ac:dyDescent="0.2">
      <c r="A23" t="s">
        <v>7896</v>
      </c>
      <c r="B23">
        <v>35</v>
      </c>
    </row>
    <row r="24" spans="1:2" x14ac:dyDescent="0.2">
      <c r="A24" t="s">
        <v>10380</v>
      </c>
      <c r="B24">
        <v>4741</v>
      </c>
    </row>
    <row r="25" spans="1:2" x14ac:dyDescent="0.2">
      <c r="A25" t="s">
        <v>9562</v>
      </c>
      <c r="B25">
        <v>3673</v>
      </c>
    </row>
    <row r="26" spans="1:2" x14ac:dyDescent="0.2">
      <c r="A26" t="s">
        <v>10216</v>
      </c>
      <c r="B26">
        <v>4612</v>
      </c>
    </row>
    <row r="27" spans="1:2" x14ac:dyDescent="0.2">
      <c r="A27" t="s">
        <v>9738</v>
      </c>
      <c r="B27">
        <v>3700</v>
      </c>
    </row>
    <row r="28" spans="1:2" x14ac:dyDescent="0.2">
      <c r="A28" t="s">
        <v>8945</v>
      </c>
      <c r="B28">
        <v>3411</v>
      </c>
    </row>
    <row r="29" spans="1:2" x14ac:dyDescent="0.2">
      <c r="A29" t="s">
        <v>8963</v>
      </c>
      <c r="B29">
        <v>3412</v>
      </c>
    </row>
    <row r="30" spans="1:2" x14ac:dyDescent="0.2">
      <c r="A30" t="s">
        <v>8439</v>
      </c>
      <c r="B30">
        <v>36</v>
      </c>
    </row>
    <row r="31" spans="1:2" x14ac:dyDescent="0.2">
      <c r="A31" t="s">
        <v>6781</v>
      </c>
      <c r="B31">
        <v>37</v>
      </c>
    </row>
    <row r="32" spans="1:2" x14ac:dyDescent="0.2">
      <c r="A32" t="s">
        <v>7873</v>
      </c>
      <c r="B32">
        <v>38</v>
      </c>
    </row>
    <row r="33" spans="1:2" x14ac:dyDescent="0.2">
      <c r="A33" t="s">
        <v>8135</v>
      </c>
      <c r="B33">
        <v>39</v>
      </c>
    </row>
    <row r="34" spans="1:2" x14ac:dyDescent="0.2">
      <c r="A34" t="s">
        <v>10170</v>
      </c>
      <c r="B34">
        <v>4559</v>
      </c>
    </row>
    <row r="35" spans="1:2" x14ac:dyDescent="0.2">
      <c r="A35" t="s">
        <v>10205</v>
      </c>
      <c r="B35">
        <v>4582</v>
      </c>
    </row>
    <row r="36" spans="1:2" x14ac:dyDescent="0.2">
      <c r="A36" t="s">
        <v>7929</v>
      </c>
      <c r="B36">
        <v>41</v>
      </c>
    </row>
    <row r="37" spans="1:2" x14ac:dyDescent="0.2">
      <c r="A37" t="s">
        <v>9524</v>
      </c>
      <c r="B37">
        <v>5362</v>
      </c>
    </row>
    <row r="38" spans="1:2" x14ac:dyDescent="0.2">
      <c r="A38" t="s">
        <v>7887</v>
      </c>
      <c r="B38">
        <v>42</v>
      </c>
    </row>
    <row r="39" spans="1:2" x14ac:dyDescent="0.2">
      <c r="A39" t="s">
        <v>10526</v>
      </c>
      <c r="B39">
        <v>4888</v>
      </c>
    </row>
    <row r="40" spans="1:2" x14ac:dyDescent="0.2">
      <c r="A40" t="s">
        <v>8293</v>
      </c>
      <c r="B40">
        <v>43</v>
      </c>
    </row>
    <row r="41" spans="1:2" x14ac:dyDescent="0.2">
      <c r="A41" t="s">
        <v>7474</v>
      </c>
      <c r="B41">
        <v>44</v>
      </c>
    </row>
    <row r="42" spans="1:2" x14ac:dyDescent="0.2">
      <c r="A42" t="s">
        <v>6873</v>
      </c>
      <c r="B42">
        <v>45</v>
      </c>
    </row>
    <row r="43" spans="1:2" x14ac:dyDescent="0.2">
      <c r="A43" t="s">
        <v>9736</v>
      </c>
      <c r="B43">
        <v>3698</v>
      </c>
    </row>
    <row r="44" spans="1:2" x14ac:dyDescent="0.2">
      <c r="A44" t="s">
        <v>6779</v>
      </c>
      <c r="B44">
        <v>46</v>
      </c>
    </row>
    <row r="45" spans="1:2" x14ac:dyDescent="0.2">
      <c r="A45" t="s">
        <v>10252</v>
      </c>
      <c r="B45">
        <v>4617</v>
      </c>
    </row>
    <row r="46" spans="1:2" x14ac:dyDescent="0.2">
      <c r="A46" t="s">
        <v>7292</v>
      </c>
      <c r="B46">
        <v>47</v>
      </c>
    </row>
    <row r="47" spans="1:2" x14ac:dyDescent="0.2">
      <c r="A47" t="s">
        <v>8953</v>
      </c>
      <c r="B47">
        <v>3419</v>
      </c>
    </row>
    <row r="48" spans="1:2" x14ac:dyDescent="0.2">
      <c r="A48" t="s">
        <v>5882</v>
      </c>
      <c r="B48">
        <v>48</v>
      </c>
    </row>
    <row r="49" spans="1:2" x14ac:dyDescent="0.2">
      <c r="A49" t="s">
        <v>7939</v>
      </c>
      <c r="B49">
        <v>49</v>
      </c>
    </row>
    <row r="50" spans="1:2" x14ac:dyDescent="0.2">
      <c r="A50" t="s">
        <v>8024</v>
      </c>
      <c r="B50">
        <v>388</v>
      </c>
    </row>
    <row r="51" spans="1:2" x14ac:dyDescent="0.2">
      <c r="A51" t="s">
        <v>8059</v>
      </c>
      <c r="B51">
        <v>50</v>
      </c>
    </row>
    <row r="52" spans="1:2" x14ac:dyDescent="0.2">
      <c r="A52" t="s">
        <v>6825</v>
      </c>
      <c r="B52">
        <v>53</v>
      </c>
    </row>
    <row r="53" spans="1:2" x14ac:dyDescent="0.2">
      <c r="A53" t="s">
        <v>6826</v>
      </c>
      <c r="B53">
        <v>52</v>
      </c>
    </row>
    <row r="54" spans="1:2" x14ac:dyDescent="0.2">
      <c r="A54" t="s">
        <v>7797</v>
      </c>
      <c r="B54">
        <v>54</v>
      </c>
    </row>
    <row r="55" spans="1:2" x14ac:dyDescent="0.2">
      <c r="A55" t="s">
        <v>10026</v>
      </c>
      <c r="B55">
        <v>3988</v>
      </c>
    </row>
    <row r="56" spans="1:2" x14ac:dyDescent="0.2">
      <c r="A56" t="s">
        <v>7291</v>
      </c>
      <c r="B56">
        <v>55</v>
      </c>
    </row>
    <row r="57" spans="1:2" x14ac:dyDescent="0.2">
      <c r="A57" t="s">
        <v>6778</v>
      </c>
      <c r="B57">
        <v>56</v>
      </c>
    </row>
    <row r="58" spans="1:2" x14ac:dyDescent="0.2">
      <c r="A58" t="s">
        <v>6777</v>
      </c>
      <c r="B58">
        <v>57</v>
      </c>
    </row>
    <row r="59" spans="1:2" x14ac:dyDescent="0.2">
      <c r="A59" t="s">
        <v>7501</v>
      </c>
      <c r="B59">
        <v>59</v>
      </c>
    </row>
    <row r="60" spans="1:2" x14ac:dyDescent="0.2">
      <c r="A60" t="s">
        <v>7290</v>
      </c>
      <c r="B60">
        <v>60</v>
      </c>
    </row>
    <row r="61" spans="1:2" x14ac:dyDescent="0.2">
      <c r="A61" t="s">
        <v>10307</v>
      </c>
      <c r="B61">
        <v>4659</v>
      </c>
    </row>
    <row r="62" spans="1:2" x14ac:dyDescent="0.2">
      <c r="A62" t="s">
        <v>7872</v>
      </c>
      <c r="B62">
        <v>61</v>
      </c>
    </row>
    <row r="63" spans="1:2" x14ac:dyDescent="0.2">
      <c r="A63" t="s">
        <v>8295</v>
      </c>
      <c r="B63">
        <v>62</v>
      </c>
    </row>
    <row r="64" spans="1:2" x14ac:dyDescent="0.2">
      <c r="A64" t="s">
        <v>6776</v>
      </c>
      <c r="B64">
        <v>64</v>
      </c>
    </row>
    <row r="65" spans="1:2" x14ac:dyDescent="0.2">
      <c r="A65" t="s">
        <v>8463</v>
      </c>
      <c r="B65">
        <v>65</v>
      </c>
    </row>
    <row r="66" spans="1:2" x14ac:dyDescent="0.2">
      <c r="A66" t="s">
        <v>7331</v>
      </c>
      <c r="B66">
        <v>67</v>
      </c>
    </row>
    <row r="67" spans="1:2" x14ac:dyDescent="0.2">
      <c r="A67" t="s">
        <v>8290</v>
      </c>
      <c r="B67">
        <v>68</v>
      </c>
    </row>
    <row r="68" spans="1:2" x14ac:dyDescent="0.2">
      <c r="A68" t="s">
        <v>8008</v>
      </c>
      <c r="B68">
        <v>69</v>
      </c>
    </row>
    <row r="69" spans="1:2" x14ac:dyDescent="0.2">
      <c r="A69" t="s">
        <v>5721</v>
      </c>
      <c r="B69">
        <v>70</v>
      </c>
    </row>
    <row r="70" spans="1:2" x14ac:dyDescent="0.2">
      <c r="A70" t="s">
        <v>6775</v>
      </c>
      <c r="B70">
        <v>71</v>
      </c>
    </row>
    <row r="71" spans="1:2" x14ac:dyDescent="0.2">
      <c r="A71" t="s">
        <v>6774</v>
      </c>
      <c r="B71">
        <v>73</v>
      </c>
    </row>
    <row r="72" spans="1:2" x14ac:dyDescent="0.2">
      <c r="A72" t="s">
        <v>8852</v>
      </c>
      <c r="B72">
        <v>3313</v>
      </c>
    </row>
    <row r="73" spans="1:2" x14ac:dyDescent="0.2">
      <c r="A73" t="s">
        <v>10352</v>
      </c>
      <c r="B73">
        <v>4719</v>
      </c>
    </row>
    <row r="74" spans="1:2" x14ac:dyDescent="0.2">
      <c r="A74" t="s">
        <v>8184</v>
      </c>
      <c r="B74">
        <v>74</v>
      </c>
    </row>
    <row r="75" spans="1:2" x14ac:dyDescent="0.2">
      <c r="A75" t="s">
        <v>8492</v>
      </c>
      <c r="B75">
        <v>2790</v>
      </c>
    </row>
    <row r="76" spans="1:2" x14ac:dyDescent="0.2">
      <c r="A76" t="s">
        <v>9949</v>
      </c>
      <c r="B76">
        <v>3915</v>
      </c>
    </row>
    <row r="77" spans="1:2" x14ac:dyDescent="0.2">
      <c r="A77" t="s">
        <v>8629</v>
      </c>
      <c r="B77">
        <v>3004</v>
      </c>
    </row>
    <row r="78" spans="1:2" x14ac:dyDescent="0.2">
      <c r="A78" t="s">
        <v>6773</v>
      </c>
      <c r="B78">
        <v>75</v>
      </c>
    </row>
    <row r="79" spans="1:2" x14ac:dyDescent="0.2">
      <c r="A79" t="s">
        <v>8846</v>
      </c>
      <c r="B79">
        <v>3325</v>
      </c>
    </row>
    <row r="80" spans="1:2" x14ac:dyDescent="0.2">
      <c r="A80" t="s">
        <v>7886</v>
      </c>
      <c r="B80">
        <v>76</v>
      </c>
    </row>
    <row r="81" spans="1:2" x14ac:dyDescent="0.2">
      <c r="A81" t="s">
        <v>6772</v>
      </c>
      <c r="B81">
        <v>77</v>
      </c>
    </row>
    <row r="82" spans="1:2" x14ac:dyDescent="0.2">
      <c r="A82" t="s">
        <v>6769</v>
      </c>
      <c r="B82">
        <v>78</v>
      </c>
    </row>
    <row r="83" spans="1:2" x14ac:dyDescent="0.2">
      <c r="A83" t="s">
        <v>8712</v>
      </c>
      <c r="B83">
        <v>3042</v>
      </c>
    </row>
    <row r="84" spans="1:2" x14ac:dyDescent="0.2">
      <c r="A84" t="s">
        <v>6767</v>
      </c>
      <c r="B84">
        <v>79</v>
      </c>
    </row>
    <row r="85" spans="1:2" x14ac:dyDescent="0.2">
      <c r="A85" t="s">
        <v>9322</v>
      </c>
      <c r="B85">
        <v>5163</v>
      </c>
    </row>
    <row r="86" spans="1:2" x14ac:dyDescent="0.2">
      <c r="A86" t="s">
        <v>8306</v>
      </c>
      <c r="B86">
        <v>80</v>
      </c>
    </row>
    <row r="87" spans="1:2" x14ac:dyDescent="0.2">
      <c r="A87" t="s">
        <v>7289</v>
      </c>
      <c r="B87">
        <v>81</v>
      </c>
    </row>
    <row r="88" spans="1:2" x14ac:dyDescent="0.2">
      <c r="A88" t="s">
        <v>7822</v>
      </c>
      <c r="B88">
        <v>82</v>
      </c>
    </row>
    <row r="89" spans="1:2" x14ac:dyDescent="0.2">
      <c r="A89" t="s">
        <v>6766</v>
      </c>
      <c r="B89">
        <v>83</v>
      </c>
    </row>
    <row r="90" spans="1:2" x14ac:dyDescent="0.2">
      <c r="A90" t="s">
        <v>8853</v>
      </c>
      <c r="B90">
        <v>3317</v>
      </c>
    </row>
    <row r="91" spans="1:2" x14ac:dyDescent="0.2">
      <c r="A91" t="s">
        <v>8854</v>
      </c>
      <c r="B91">
        <v>3318</v>
      </c>
    </row>
    <row r="92" spans="1:2" x14ac:dyDescent="0.2">
      <c r="A92" t="s">
        <v>7628</v>
      </c>
      <c r="B92">
        <v>84</v>
      </c>
    </row>
    <row r="93" spans="1:2" x14ac:dyDescent="0.2">
      <c r="A93" t="s">
        <v>6994</v>
      </c>
      <c r="B93">
        <v>85</v>
      </c>
    </row>
    <row r="94" spans="1:2" x14ac:dyDescent="0.2">
      <c r="A94" t="s">
        <v>8994</v>
      </c>
      <c r="B94">
        <v>3456</v>
      </c>
    </row>
    <row r="95" spans="1:2" x14ac:dyDescent="0.2">
      <c r="A95" t="s">
        <v>8163</v>
      </c>
      <c r="B95">
        <v>86</v>
      </c>
    </row>
    <row r="96" spans="1:2" x14ac:dyDescent="0.2">
      <c r="A96" t="s">
        <v>6765</v>
      </c>
      <c r="B96">
        <v>87</v>
      </c>
    </row>
    <row r="97" spans="1:2" x14ac:dyDescent="0.2">
      <c r="A97" t="s">
        <v>8522</v>
      </c>
      <c r="B97">
        <v>2398</v>
      </c>
    </row>
    <row r="98" spans="1:2" x14ac:dyDescent="0.2">
      <c r="A98" t="s">
        <v>8523</v>
      </c>
      <c r="B98">
        <v>3070</v>
      </c>
    </row>
    <row r="99" spans="1:2" x14ac:dyDescent="0.2">
      <c r="A99" t="s">
        <v>6764</v>
      </c>
      <c r="B99">
        <v>89</v>
      </c>
    </row>
    <row r="100" spans="1:2" x14ac:dyDescent="0.2">
      <c r="A100" t="s">
        <v>8220</v>
      </c>
      <c r="B100">
        <v>90</v>
      </c>
    </row>
    <row r="101" spans="1:2" x14ac:dyDescent="0.2">
      <c r="A101" t="s">
        <v>7288</v>
      </c>
      <c r="B101">
        <v>92</v>
      </c>
    </row>
    <row r="102" spans="1:2" x14ac:dyDescent="0.2">
      <c r="A102" t="s">
        <v>7287</v>
      </c>
      <c r="B102">
        <v>3140</v>
      </c>
    </row>
    <row r="103" spans="1:2" x14ac:dyDescent="0.2">
      <c r="A103" t="s">
        <v>8949</v>
      </c>
      <c r="B103">
        <v>3418</v>
      </c>
    </row>
    <row r="104" spans="1:2" x14ac:dyDescent="0.2">
      <c r="A104" t="s">
        <v>6995</v>
      </c>
      <c r="B104">
        <v>93</v>
      </c>
    </row>
    <row r="105" spans="1:2" x14ac:dyDescent="0.2">
      <c r="A105" t="s">
        <v>7327</v>
      </c>
      <c r="B105">
        <v>94</v>
      </c>
    </row>
    <row r="106" spans="1:2" x14ac:dyDescent="0.2">
      <c r="A106" t="s">
        <v>8784</v>
      </c>
      <c r="B106">
        <v>2587</v>
      </c>
    </row>
    <row r="107" spans="1:2" x14ac:dyDescent="0.2">
      <c r="A107" t="s">
        <v>8957</v>
      </c>
      <c r="B107">
        <v>3279</v>
      </c>
    </row>
    <row r="108" spans="1:2" x14ac:dyDescent="0.2">
      <c r="A108" t="s">
        <v>8808</v>
      </c>
      <c r="B108">
        <v>3266</v>
      </c>
    </row>
    <row r="109" spans="1:2" x14ac:dyDescent="0.2">
      <c r="A109" t="s">
        <v>8828</v>
      </c>
      <c r="B109">
        <v>3280</v>
      </c>
    </row>
    <row r="110" spans="1:2" x14ac:dyDescent="0.2">
      <c r="A110" t="s">
        <v>8270</v>
      </c>
      <c r="B110">
        <v>95</v>
      </c>
    </row>
    <row r="111" spans="1:2" x14ac:dyDescent="0.2">
      <c r="A111" t="s">
        <v>6763</v>
      </c>
      <c r="B111">
        <v>96</v>
      </c>
    </row>
    <row r="112" spans="1:2" x14ac:dyDescent="0.2">
      <c r="A112" t="s">
        <v>7710</v>
      </c>
      <c r="B112">
        <v>97</v>
      </c>
    </row>
    <row r="113" spans="1:2" x14ac:dyDescent="0.2">
      <c r="A113" t="s">
        <v>8166</v>
      </c>
      <c r="B113">
        <v>98</v>
      </c>
    </row>
    <row r="114" spans="1:2" x14ac:dyDescent="0.2">
      <c r="A114" t="s">
        <v>10402</v>
      </c>
      <c r="B114">
        <v>4759</v>
      </c>
    </row>
    <row r="115" spans="1:2" x14ac:dyDescent="0.2">
      <c r="A115" t="s">
        <v>10403</v>
      </c>
      <c r="B115">
        <v>4760</v>
      </c>
    </row>
    <row r="116" spans="1:2" x14ac:dyDescent="0.2">
      <c r="A116" t="s">
        <v>8125</v>
      </c>
      <c r="B116">
        <v>99</v>
      </c>
    </row>
    <row r="117" spans="1:2" x14ac:dyDescent="0.2">
      <c r="A117" t="s">
        <v>5793</v>
      </c>
      <c r="B117">
        <v>2630</v>
      </c>
    </row>
    <row r="118" spans="1:2" x14ac:dyDescent="0.2">
      <c r="A118" t="s">
        <v>6760</v>
      </c>
      <c r="B118">
        <v>100</v>
      </c>
    </row>
    <row r="119" spans="1:2" x14ac:dyDescent="0.2">
      <c r="A119" t="s">
        <v>10476</v>
      </c>
      <c r="B119">
        <v>4836</v>
      </c>
    </row>
    <row r="120" spans="1:2" x14ac:dyDescent="0.2">
      <c r="A120" t="s">
        <v>7286</v>
      </c>
      <c r="B120">
        <v>101</v>
      </c>
    </row>
    <row r="121" spans="1:2" x14ac:dyDescent="0.2">
      <c r="A121" t="s">
        <v>9781</v>
      </c>
      <c r="B121">
        <v>3744</v>
      </c>
    </row>
    <row r="122" spans="1:2" x14ac:dyDescent="0.2">
      <c r="A122" t="s">
        <v>7907</v>
      </c>
      <c r="B122">
        <v>102</v>
      </c>
    </row>
    <row r="123" spans="1:2" x14ac:dyDescent="0.2">
      <c r="A123" t="s">
        <v>10412</v>
      </c>
      <c r="B123">
        <v>4769</v>
      </c>
    </row>
    <row r="124" spans="1:2" x14ac:dyDescent="0.2">
      <c r="A124" t="s">
        <v>6759</v>
      </c>
      <c r="B124">
        <v>103</v>
      </c>
    </row>
    <row r="125" spans="1:2" x14ac:dyDescent="0.2">
      <c r="A125" t="s">
        <v>9352</v>
      </c>
      <c r="B125">
        <v>5208</v>
      </c>
    </row>
    <row r="126" spans="1:2" x14ac:dyDescent="0.2">
      <c r="A126" t="s">
        <v>7512</v>
      </c>
      <c r="B126">
        <v>104</v>
      </c>
    </row>
    <row r="127" spans="1:2" x14ac:dyDescent="0.2">
      <c r="A127" t="s">
        <v>6758</v>
      </c>
      <c r="B127">
        <v>105</v>
      </c>
    </row>
    <row r="128" spans="1:2" x14ac:dyDescent="0.2">
      <c r="A128" t="s">
        <v>10558</v>
      </c>
      <c r="B128">
        <v>4918</v>
      </c>
    </row>
    <row r="129" spans="1:2" x14ac:dyDescent="0.2">
      <c r="A129" t="s">
        <v>8469</v>
      </c>
      <c r="B129">
        <v>106</v>
      </c>
    </row>
    <row r="130" spans="1:2" x14ac:dyDescent="0.2">
      <c r="A130" t="s">
        <v>8089</v>
      </c>
      <c r="B130">
        <v>107</v>
      </c>
    </row>
    <row r="131" spans="1:2" x14ac:dyDescent="0.2">
      <c r="A131" t="s">
        <v>8123</v>
      </c>
      <c r="B131">
        <v>109</v>
      </c>
    </row>
    <row r="132" spans="1:2" x14ac:dyDescent="0.2">
      <c r="A132" t="s">
        <v>6420</v>
      </c>
      <c r="B132">
        <v>111</v>
      </c>
    </row>
    <row r="133" spans="1:2" x14ac:dyDescent="0.2">
      <c r="A133" t="s">
        <v>6757</v>
      </c>
      <c r="B133">
        <v>112</v>
      </c>
    </row>
    <row r="134" spans="1:2" x14ac:dyDescent="0.2">
      <c r="A134" t="s">
        <v>6756</v>
      </c>
      <c r="B134">
        <v>113</v>
      </c>
    </row>
    <row r="135" spans="1:2" x14ac:dyDescent="0.2">
      <c r="A135" t="s">
        <v>8333</v>
      </c>
      <c r="B135">
        <v>114</v>
      </c>
    </row>
    <row r="136" spans="1:2" x14ac:dyDescent="0.2">
      <c r="A136" t="s">
        <v>8803</v>
      </c>
      <c r="B136">
        <v>2441</v>
      </c>
    </row>
    <row r="137" spans="1:2" x14ac:dyDescent="0.2">
      <c r="A137" t="s">
        <v>7232</v>
      </c>
      <c r="B137">
        <v>116</v>
      </c>
    </row>
    <row r="138" spans="1:2" x14ac:dyDescent="0.2">
      <c r="A138" t="s">
        <v>7231</v>
      </c>
      <c r="B138">
        <v>3141</v>
      </c>
    </row>
    <row r="139" spans="1:2" x14ac:dyDescent="0.2">
      <c r="A139" t="s">
        <v>7230</v>
      </c>
      <c r="B139">
        <v>3009</v>
      </c>
    </row>
    <row r="140" spans="1:2" x14ac:dyDescent="0.2">
      <c r="A140" t="s">
        <v>9803</v>
      </c>
      <c r="B140">
        <v>4121</v>
      </c>
    </row>
    <row r="141" spans="1:2" x14ac:dyDescent="0.2">
      <c r="A141" t="s">
        <v>8200</v>
      </c>
      <c r="B141">
        <v>118</v>
      </c>
    </row>
    <row r="142" spans="1:2" x14ac:dyDescent="0.2">
      <c r="A142" t="s">
        <v>9087</v>
      </c>
      <c r="B142">
        <v>3548</v>
      </c>
    </row>
    <row r="143" spans="1:2" x14ac:dyDescent="0.2">
      <c r="A143" t="s">
        <v>6754</v>
      </c>
      <c r="B143">
        <v>119</v>
      </c>
    </row>
    <row r="144" spans="1:2" x14ac:dyDescent="0.2">
      <c r="A144" t="s">
        <v>9344</v>
      </c>
      <c r="B144">
        <v>5199</v>
      </c>
    </row>
    <row r="145" spans="1:2" x14ac:dyDescent="0.2">
      <c r="A145" t="s">
        <v>7285</v>
      </c>
      <c r="B145">
        <v>121</v>
      </c>
    </row>
    <row r="146" spans="1:2" x14ac:dyDescent="0.2">
      <c r="A146" t="s">
        <v>7618</v>
      </c>
      <c r="B146">
        <v>123</v>
      </c>
    </row>
    <row r="147" spans="1:2" x14ac:dyDescent="0.2">
      <c r="A147" t="s">
        <v>5707</v>
      </c>
      <c r="B147">
        <v>124</v>
      </c>
    </row>
    <row r="148" spans="1:2" x14ac:dyDescent="0.2">
      <c r="A148" t="s">
        <v>10495</v>
      </c>
      <c r="B148">
        <v>4856</v>
      </c>
    </row>
    <row r="149" spans="1:2" x14ac:dyDescent="0.2">
      <c r="A149" t="s">
        <v>10564</v>
      </c>
      <c r="B149">
        <v>4922</v>
      </c>
    </row>
    <row r="150" spans="1:2" x14ac:dyDescent="0.2">
      <c r="A150" t="s">
        <v>6753</v>
      </c>
      <c r="B150">
        <v>125</v>
      </c>
    </row>
    <row r="151" spans="1:2" x14ac:dyDescent="0.2">
      <c r="A151" t="s">
        <v>10437</v>
      </c>
      <c r="B151">
        <v>4792</v>
      </c>
    </row>
    <row r="152" spans="1:2" x14ac:dyDescent="0.2">
      <c r="A152" t="s">
        <v>6752</v>
      </c>
      <c r="B152">
        <v>127</v>
      </c>
    </row>
    <row r="153" spans="1:2" x14ac:dyDescent="0.2">
      <c r="A153" t="s">
        <v>7570</v>
      </c>
      <c r="B153">
        <v>128</v>
      </c>
    </row>
    <row r="154" spans="1:2" x14ac:dyDescent="0.2">
      <c r="A154" t="s">
        <v>7284</v>
      </c>
      <c r="B154">
        <v>129</v>
      </c>
    </row>
    <row r="155" spans="1:2" x14ac:dyDescent="0.2">
      <c r="A155" t="s">
        <v>9908</v>
      </c>
      <c r="B155">
        <v>3877</v>
      </c>
    </row>
    <row r="156" spans="1:2" x14ac:dyDescent="0.2">
      <c r="A156" t="s">
        <v>8329</v>
      </c>
      <c r="B156">
        <v>130</v>
      </c>
    </row>
    <row r="157" spans="1:2" x14ac:dyDescent="0.2">
      <c r="A157" t="s">
        <v>8313</v>
      </c>
      <c r="B157">
        <v>132</v>
      </c>
    </row>
    <row r="158" spans="1:2" x14ac:dyDescent="0.2">
      <c r="A158" t="s">
        <v>8358</v>
      </c>
      <c r="B158">
        <v>133</v>
      </c>
    </row>
    <row r="159" spans="1:2" x14ac:dyDescent="0.2">
      <c r="A159" t="s">
        <v>9986</v>
      </c>
      <c r="B159">
        <v>3950</v>
      </c>
    </row>
    <row r="160" spans="1:2" x14ac:dyDescent="0.2">
      <c r="A160" t="s">
        <v>6751</v>
      </c>
      <c r="B160">
        <v>134</v>
      </c>
    </row>
    <row r="161" spans="1:2" x14ac:dyDescent="0.2">
      <c r="A161" t="s">
        <v>7234</v>
      </c>
      <c r="B161">
        <v>135</v>
      </c>
    </row>
    <row r="162" spans="1:2" x14ac:dyDescent="0.2">
      <c r="A162" t="s">
        <v>7233</v>
      </c>
      <c r="B162">
        <v>2000</v>
      </c>
    </row>
    <row r="163" spans="1:2" x14ac:dyDescent="0.2">
      <c r="A163" t="s">
        <v>6750</v>
      </c>
      <c r="B163">
        <v>136</v>
      </c>
    </row>
    <row r="164" spans="1:2" x14ac:dyDescent="0.2">
      <c r="A164" t="s">
        <v>8751</v>
      </c>
      <c r="B164">
        <v>478</v>
      </c>
    </row>
    <row r="165" spans="1:2" x14ac:dyDescent="0.2">
      <c r="A165" t="s">
        <v>7584</v>
      </c>
      <c r="B165">
        <v>137</v>
      </c>
    </row>
    <row r="166" spans="1:2" x14ac:dyDescent="0.2">
      <c r="A166" t="s">
        <v>7574</v>
      </c>
      <c r="B166">
        <v>138</v>
      </c>
    </row>
    <row r="167" spans="1:2" x14ac:dyDescent="0.2">
      <c r="A167" t="s">
        <v>7065</v>
      </c>
      <c r="B167">
        <v>139</v>
      </c>
    </row>
    <row r="168" spans="1:2" x14ac:dyDescent="0.2">
      <c r="A168" t="s">
        <v>7587</v>
      </c>
      <c r="B168">
        <v>140</v>
      </c>
    </row>
    <row r="169" spans="1:2" x14ac:dyDescent="0.2">
      <c r="A169" t="s">
        <v>8525</v>
      </c>
      <c r="B169">
        <v>2373</v>
      </c>
    </row>
    <row r="170" spans="1:2" x14ac:dyDescent="0.2">
      <c r="A170" t="s">
        <v>10191</v>
      </c>
      <c r="B170">
        <v>4573</v>
      </c>
    </row>
    <row r="171" spans="1:2" x14ac:dyDescent="0.2">
      <c r="A171" t="s">
        <v>7030</v>
      </c>
      <c r="B171">
        <v>141</v>
      </c>
    </row>
    <row r="172" spans="1:2" x14ac:dyDescent="0.2">
      <c r="A172" t="s">
        <v>9328</v>
      </c>
      <c r="B172">
        <v>5170</v>
      </c>
    </row>
    <row r="173" spans="1:2" x14ac:dyDescent="0.2">
      <c r="A173" t="s">
        <v>6749</v>
      </c>
      <c r="B173">
        <v>142</v>
      </c>
    </row>
    <row r="174" spans="1:2" x14ac:dyDescent="0.2">
      <c r="A174" t="s">
        <v>8545</v>
      </c>
      <c r="B174">
        <v>1278</v>
      </c>
    </row>
    <row r="175" spans="1:2" x14ac:dyDescent="0.2">
      <c r="A175" t="s">
        <v>8959</v>
      </c>
      <c r="B175">
        <v>2970</v>
      </c>
    </row>
    <row r="176" spans="1:2" x14ac:dyDescent="0.2">
      <c r="A176" t="s">
        <v>8178</v>
      </c>
      <c r="B176">
        <v>143</v>
      </c>
    </row>
    <row r="177" spans="1:2" x14ac:dyDescent="0.2">
      <c r="A177" t="s">
        <v>9371</v>
      </c>
      <c r="B177">
        <v>5229</v>
      </c>
    </row>
    <row r="178" spans="1:2" x14ac:dyDescent="0.2">
      <c r="A178" t="s">
        <v>6748</v>
      </c>
      <c r="B178">
        <v>144</v>
      </c>
    </row>
    <row r="179" spans="1:2" x14ac:dyDescent="0.2">
      <c r="A179" t="s">
        <v>6747</v>
      </c>
      <c r="B179">
        <v>145</v>
      </c>
    </row>
    <row r="180" spans="1:2" x14ac:dyDescent="0.2">
      <c r="A180" t="s">
        <v>7084</v>
      </c>
      <c r="B180">
        <v>146</v>
      </c>
    </row>
    <row r="181" spans="1:2" x14ac:dyDescent="0.2">
      <c r="A181" t="s">
        <v>9899</v>
      </c>
      <c r="B181">
        <v>3865</v>
      </c>
    </row>
    <row r="182" spans="1:2" x14ac:dyDescent="0.2">
      <c r="A182" t="s">
        <v>6746</v>
      </c>
      <c r="B182">
        <v>147</v>
      </c>
    </row>
    <row r="183" spans="1:2" x14ac:dyDescent="0.2">
      <c r="A183" t="s">
        <v>9884</v>
      </c>
      <c r="B183">
        <v>3846</v>
      </c>
    </row>
    <row r="184" spans="1:2" x14ac:dyDescent="0.2">
      <c r="A184" t="s">
        <v>6362</v>
      </c>
      <c r="B184">
        <v>148</v>
      </c>
    </row>
    <row r="185" spans="1:2" x14ac:dyDescent="0.2">
      <c r="A185" t="s">
        <v>8458</v>
      </c>
      <c r="B185">
        <v>149</v>
      </c>
    </row>
    <row r="186" spans="1:2" x14ac:dyDescent="0.2">
      <c r="A186" t="s">
        <v>7811</v>
      </c>
      <c r="B186">
        <v>151</v>
      </c>
    </row>
    <row r="187" spans="1:2" x14ac:dyDescent="0.2">
      <c r="A187" t="s">
        <v>9922</v>
      </c>
      <c r="B187">
        <v>3890</v>
      </c>
    </row>
    <row r="188" spans="1:2" x14ac:dyDescent="0.2">
      <c r="A188" t="s">
        <v>7943</v>
      </c>
      <c r="B188">
        <v>152</v>
      </c>
    </row>
    <row r="189" spans="1:2" x14ac:dyDescent="0.2">
      <c r="A189" t="s">
        <v>8755</v>
      </c>
      <c r="B189">
        <v>3216</v>
      </c>
    </row>
    <row r="190" spans="1:2" x14ac:dyDescent="0.2">
      <c r="A190" t="s">
        <v>10008</v>
      </c>
      <c r="B190">
        <v>4540</v>
      </c>
    </row>
    <row r="191" spans="1:2" x14ac:dyDescent="0.2">
      <c r="A191" t="s">
        <v>10074</v>
      </c>
      <c r="B191">
        <v>4531</v>
      </c>
    </row>
    <row r="192" spans="1:2" x14ac:dyDescent="0.2">
      <c r="A192" t="s">
        <v>6745</v>
      </c>
      <c r="B192">
        <v>153</v>
      </c>
    </row>
    <row r="193" spans="1:2" x14ac:dyDescent="0.2">
      <c r="A193" t="s">
        <v>6709</v>
      </c>
      <c r="B193">
        <v>2290</v>
      </c>
    </row>
    <row r="194" spans="1:2" x14ac:dyDescent="0.2">
      <c r="A194" t="s">
        <v>6421</v>
      </c>
      <c r="B194">
        <v>154</v>
      </c>
    </row>
    <row r="195" spans="1:2" x14ac:dyDescent="0.2">
      <c r="A195" t="s">
        <v>6740</v>
      </c>
      <c r="B195">
        <v>155</v>
      </c>
    </row>
    <row r="196" spans="1:2" x14ac:dyDescent="0.2">
      <c r="A196" t="s">
        <v>6739</v>
      </c>
      <c r="B196">
        <v>3998</v>
      </c>
    </row>
    <row r="197" spans="1:2" x14ac:dyDescent="0.2">
      <c r="A197" t="s">
        <v>6851</v>
      </c>
      <c r="B197">
        <v>4156</v>
      </c>
    </row>
    <row r="198" spans="1:2" x14ac:dyDescent="0.2">
      <c r="A198" t="s">
        <v>6856</v>
      </c>
      <c r="B198">
        <v>156</v>
      </c>
    </row>
    <row r="199" spans="1:2" x14ac:dyDescent="0.2">
      <c r="A199" t="s">
        <v>6855</v>
      </c>
      <c r="B199">
        <v>66</v>
      </c>
    </row>
    <row r="200" spans="1:2" x14ac:dyDescent="0.2">
      <c r="A200" t="s">
        <v>6854</v>
      </c>
      <c r="B200">
        <v>3095</v>
      </c>
    </row>
    <row r="201" spans="1:2" x14ac:dyDescent="0.2">
      <c r="A201" t="s">
        <v>6853</v>
      </c>
      <c r="B201">
        <v>3096</v>
      </c>
    </row>
    <row r="202" spans="1:2" x14ac:dyDescent="0.2">
      <c r="A202" t="s">
        <v>6852</v>
      </c>
      <c r="B202">
        <v>2918</v>
      </c>
    </row>
    <row r="203" spans="1:2" x14ac:dyDescent="0.2">
      <c r="A203" t="s">
        <v>6738</v>
      </c>
      <c r="B203">
        <v>157</v>
      </c>
    </row>
    <row r="204" spans="1:2" x14ac:dyDescent="0.2">
      <c r="A204" t="s">
        <v>7226</v>
      </c>
      <c r="B204">
        <v>3260</v>
      </c>
    </row>
    <row r="205" spans="1:2" x14ac:dyDescent="0.2">
      <c r="A205" t="s">
        <v>6737</v>
      </c>
      <c r="B205">
        <v>158</v>
      </c>
    </row>
    <row r="206" spans="1:2" x14ac:dyDescent="0.2">
      <c r="A206" t="s">
        <v>7509</v>
      </c>
      <c r="B206">
        <v>159</v>
      </c>
    </row>
    <row r="207" spans="1:2" x14ac:dyDescent="0.2">
      <c r="A207" t="s">
        <v>7053</v>
      </c>
      <c r="B207">
        <v>160</v>
      </c>
    </row>
    <row r="208" spans="1:2" x14ac:dyDescent="0.2">
      <c r="A208" t="s">
        <v>9372</v>
      </c>
      <c r="B208">
        <v>5030</v>
      </c>
    </row>
    <row r="209" spans="1:2" x14ac:dyDescent="0.2">
      <c r="A209" t="s">
        <v>8752</v>
      </c>
      <c r="B209">
        <v>3211</v>
      </c>
    </row>
    <row r="210" spans="1:2" x14ac:dyDescent="0.2">
      <c r="A210" t="s">
        <v>6736</v>
      </c>
      <c r="B210">
        <v>161</v>
      </c>
    </row>
    <row r="211" spans="1:2" x14ac:dyDescent="0.2">
      <c r="A211" t="s">
        <v>6735</v>
      </c>
      <c r="B211">
        <v>162</v>
      </c>
    </row>
    <row r="212" spans="1:2" x14ac:dyDescent="0.2">
      <c r="A212" t="s">
        <v>8563</v>
      </c>
      <c r="B212">
        <v>380</v>
      </c>
    </row>
    <row r="213" spans="1:2" x14ac:dyDescent="0.2">
      <c r="A213" t="s">
        <v>10072</v>
      </c>
      <c r="B213">
        <v>4529</v>
      </c>
    </row>
    <row r="214" spans="1:2" x14ac:dyDescent="0.2">
      <c r="A214" t="s">
        <v>7743</v>
      </c>
      <c r="B214">
        <v>163</v>
      </c>
    </row>
    <row r="215" spans="1:2" x14ac:dyDescent="0.2">
      <c r="A215" t="s">
        <v>9517</v>
      </c>
      <c r="B215">
        <v>5342</v>
      </c>
    </row>
    <row r="216" spans="1:2" x14ac:dyDescent="0.2">
      <c r="A216" t="s">
        <v>9213</v>
      </c>
      <c r="B216">
        <v>5043</v>
      </c>
    </row>
    <row r="217" spans="1:2" x14ac:dyDescent="0.2">
      <c r="A217" t="s">
        <v>7955</v>
      </c>
      <c r="B217">
        <v>164</v>
      </c>
    </row>
    <row r="218" spans="1:2" x14ac:dyDescent="0.2">
      <c r="A218" t="s">
        <v>6422</v>
      </c>
      <c r="B218">
        <v>165</v>
      </c>
    </row>
    <row r="219" spans="1:2" x14ac:dyDescent="0.2">
      <c r="A219" t="s">
        <v>6734</v>
      </c>
      <c r="B219">
        <v>166</v>
      </c>
    </row>
    <row r="220" spans="1:2" x14ac:dyDescent="0.2">
      <c r="A220" t="s">
        <v>9144</v>
      </c>
      <c r="B220">
        <v>3609</v>
      </c>
    </row>
    <row r="221" spans="1:2" x14ac:dyDescent="0.2">
      <c r="A221" t="s">
        <v>6733</v>
      </c>
      <c r="B221">
        <v>167</v>
      </c>
    </row>
    <row r="222" spans="1:2" x14ac:dyDescent="0.2">
      <c r="A222" t="s">
        <v>8099</v>
      </c>
      <c r="B222">
        <v>168</v>
      </c>
    </row>
    <row r="223" spans="1:2" x14ac:dyDescent="0.2">
      <c r="A223" t="s">
        <v>7556</v>
      </c>
      <c r="B223">
        <v>169</v>
      </c>
    </row>
    <row r="224" spans="1:2" x14ac:dyDescent="0.2">
      <c r="A224" t="s">
        <v>6893</v>
      </c>
      <c r="B224">
        <v>170</v>
      </c>
    </row>
    <row r="225" spans="1:2" x14ac:dyDescent="0.2">
      <c r="A225" t="s">
        <v>6732</v>
      </c>
      <c r="B225">
        <v>171</v>
      </c>
    </row>
    <row r="226" spans="1:2" x14ac:dyDescent="0.2">
      <c r="A226" t="s">
        <v>8743</v>
      </c>
      <c r="B226">
        <v>3206</v>
      </c>
    </row>
    <row r="227" spans="1:2" x14ac:dyDescent="0.2">
      <c r="A227" t="s">
        <v>10390</v>
      </c>
      <c r="B227">
        <v>172</v>
      </c>
    </row>
    <row r="228" spans="1:2" x14ac:dyDescent="0.2">
      <c r="A228" t="s">
        <v>6731</v>
      </c>
      <c r="B228">
        <v>173</v>
      </c>
    </row>
    <row r="229" spans="1:2" x14ac:dyDescent="0.2">
      <c r="A229" t="s">
        <v>6730</v>
      </c>
      <c r="B229">
        <v>174</v>
      </c>
    </row>
    <row r="230" spans="1:2" x14ac:dyDescent="0.2">
      <c r="A230" t="s">
        <v>8651</v>
      </c>
      <c r="B230">
        <v>175</v>
      </c>
    </row>
    <row r="231" spans="1:2" x14ac:dyDescent="0.2">
      <c r="A231" t="s">
        <v>6728</v>
      </c>
      <c r="B231">
        <v>176</v>
      </c>
    </row>
    <row r="232" spans="1:2" x14ac:dyDescent="0.2">
      <c r="A232" t="s">
        <v>9094</v>
      </c>
      <c r="B232">
        <v>3557</v>
      </c>
    </row>
    <row r="233" spans="1:2" x14ac:dyDescent="0.2">
      <c r="A233" t="s">
        <v>8745</v>
      </c>
      <c r="B233">
        <v>3208</v>
      </c>
    </row>
    <row r="234" spans="1:2" x14ac:dyDescent="0.2">
      <c r="A234" t="s">
        <v>7730</v>
      </c>
      <c r="B234">
        <v>177</v>
      </c>
    </row>
    <row r="235" spans="1:2" x14ac:dyDescent="0.2">
      <c r="A235" t="s">
        <v>6727</v>
      </c>
      <c r="B235">
        <v>179</v>
      </c>
    </row>
    <row r="236" spans="1:2" x14ac:dyDescent="0.2">
      <c r="A236" t="s">
        <v>6726</v>
      </c>
      <c r="B236">
        <v>3085</v>
      </c>
    </row>
    <row r="237" spans="1:2" x14ac:dyDescent="0.2">
      <c r="A237" t="s">
        <v>8836</v>
      </c>
      <c r="B237">
        <v>3292</v>
      </c>
    </row>
    <row r="238" spans="1:2" x14ac:dyDescent="0.2">
      <c r="A238" t="s">
        <v>8817</v>
      </c>
      <c r="B238">
        <v>3277</v>
      </c>
    </row>
    <row r="239" spans="1:2" x14ac:dyDescent="0.2">
      <c r="A239" t="s">
        <v>9972</v>
      </c>
      <c r="B239">
        <v>3938</v>
      </c>
    </row>
    <row r="240" spans="1:2" x14ac:dyDescent="0.2">
      <c r="A240" t="s">
        <v>6842</v>
      </c>
      <c r="B240">
        <v>180</v>
      </c>
    </row>
    <row r="241" spans="1:2" x14ac:dyDescent="0.2">
      <c r="A241" t="s">
        <v>9059</v>
      </c>
      <c r="B241">
        <v>2793</v>
      </c>
    </row>
    <row r="242" spans="1:2" x14ac:dyDescent="0.2">
      <c r="A242" t="s">
        <v>9299</v>
      </c>
      <c r="B242">
        <v>5138</v>
      </c>
    </row>
    <row r="243" spans="1:2" x14ac:dyDescent="0.2">
      <c r="A243" t="s">
        <v>7934</v>
      </c>
      <c r="B243">
        <v>181</v>
      </c>
    </row>
    <row r="244" spans="1:2" x14ac:dyDescent="0.2">
      <c r="A244" t="s">
        <v>8168</v>
      </c>
      <c r="B244">
        <v>182</v>
      </c>
    </row>
    <row r="245" spans="1:2" x14ac:dyDescent="0.2">
      <c r="A245" t="s">
        <v>9117</v>
      </c>
      <c r="B245">
        <v>3581</v>
      </c>
    </row>
    <row r="246" spans="1:2" x14ac:dyDescent="0.2">
      <c r="A246" t="s">
        <v>6725</v>
      </c>
      <c r="B246">
        <v>183</v>
      </c>
    </row>
    <row r="247" spans="1:2" x14ac:dyDescent="0.2">
      <c r="A247" t="s">
        <v>6837</v>
      </c>
      <c r="B247">
        <v>184</v>
      </c>
    </row>
    <row r="248" spans="1:2" x14ac:dyDescent="0.2">
      <c r="A248" t="s">
        <v>7912</v>
      </c>
      <c r="B248">
        <v>185</v>
      </c>
    </row>
    <row r="249" spans="1:2" x14ac:dyDescent="0.2">
      <c r="A249" t="s">
        <v>6724</v>
      </c>
      <c r="B249">
        <v>186</v>
      </c>
    </row>
    <row r="250" spans="1:2" x14ac:dyDescent="0.2">
      <c r="A250" t="s">
        <v>8272</v>
      </c>
      <c r="B250">
        <v>187</v>
      </c>
    </row>
    <row r="251" spans="1:2" x14ac:dyDescent="0.2">
      <c r="A251" t="s">
        <v>9495</v>
      </c>
      <c r="B251">
        <v>5314</v>
      </c>
    </row>
    <row r="252" spans="1:2" x14ac:dyDescent="0.2">
      <c r="A252" t="s">
        <v>7283</v>
      </c>
      <c r="B252">
        <v>188</v>
      </c>
    </row>
    <row r="253" spans="1:2" x14ac:dyDescent="0.2">
      <c r="A253" t="s">
        <v>7282</v>
      </c>
      <c r="B253">
        <v>3136</v>
      </c>
    </row>
    <row r="254" spans="1:2" x14ac:dyDescent="0.2">
      <c r="A254" t="s">
        <v>10079</v>
      </c>
      <c r="B254">
        <v>4536</v>
      </c>
    </row>
    <row r="255" spans="1:2" x14ac:dyDescent="0.2">
      <c r="A255" t="s">
        <v>5817</v>
      </c>
      <c r="B255">
        <v>189</v>
      </c>
    </row>
    <row r="256" spans="1:2" x14ac:dyDescent="0.2">
      <c r="A256" t="s">
        <v>8578</v>
      </c>
      <c r="B256">
        <v>110</v>
      </c>
    </row>
    <row r="257" spans="1:2" x14ac:dyDescent="0.2">
      <c r="A257" t="s">
        <v>7933</v>
      </c>
      <c r="B257">
        <v>190</v>
      </c>
    </row>
    <row r="258" spans="1:2" x14ac:dyDescent="0.2">
      <c r="A258" t="s">
        <v>9412</v>
      </c>
      <c r="B258">
        <v>5265</v>
      </c>
    </row>
    <row r="259" spans="1:2" x14ac:dyDescent="0.2">
      <c r="A259" t="s">
        <v>7052</v>
      </c>
      <c r="B259">
        <v>191</v>
      </c>
    </row>
    <row r="260" spans="1:2" x14ac:dyDescent="0.2">
      <c r="A260" t="s">
        <v>7029</v>
      </c>
      <c r="B260">
        <v>192</v>
      </c>
    </row>
    <row r="261" spans="1:2" x14ac:dyDescent="0.2">
      <c r="A261" t="s">
        <v>9904</v>
      </c>
      <c r="B261">
        <v>3871</v>
      </c>
    </row>
    <row r="262" spans="1:2" x14ac:dyDescent="0.2">
      <c r="A262" t="s">
        <v>9568</v>
      </c>
      <c r="B262">
        <v>3678</v>
      </c>
    </row>
    <row r="263" spans="1:2" x14ac:dyDescent="0.2">
      <c r="A263" t="s">
        <v>6723</v>
      </c>
      <c r="B263">
        <v>194</v>
      </c>
    </row>
    <row r="264" spans="1:2" x14ac:dyDescent="0.2">
      <c r="A264" t="s">
        <v>8266</v>
      </c>
      <c r="B264">
        <v>195</v>
      </c>
    </row>
    <row r="265" spans="1:2" x14ac:dyDescent="0.2">
      <c r="A265" t="s">
        <v>10459</v>
      </c>
      <c r="B265">
        <v>4814</v>
      </c>
    </row>
    <row r="266" spans="1:2" x14ac:dyDescent="0.2">
      <c r="A266" t="s">
        <v>6423</v>
      </c>
      <c r="B266">
        <v>197</v>
      </c>
    </row>
    <row r="267" spans="1:2" x14ac:dyDescent="0.2">
      <c r="A267" t="s">
        <v>7309</v>
      </c>
      <c r="B267">
        <v>198</v>
      </c>
    </row>
    <row r="268" spans="1:2" x14ac:dyDescent="0.2">
      <c r="A268" t="s">
        <v>8603</v>
      </c>
      <c r="B268">
        <v>2961</v>
      </c>
    </row>
    <row r="269" spans="1:2" x14ac:dyDescent="0.2">
      <c r="A269" t="s">
        <v>8604</v>
      </c>
      <c r="B269">
        <v>2962</v>
      </c>
    </row>
    <row r="270" spans="1:2" x14ac:dyDescent="0.2">
      <c r="A270" t="s">
        <v>7323</v>
      </c>
      <c r="B270">
        <v>199</v>
      </c>
    </row>
    <row r="271" spans="1:2" x14ac:dyDescent="0.2">
      <c r="A271" t="s">
        <v>9248</v>
      </c>
      <c r="B271">
        <v>5271</v>
      </c>
    </row>
    <row r="272" spans="1:2" x14ac:dyDescent="0.2">
      <c r="A272" t="s">
        <v>9394</v>
      </c>
      <c r="B272">
        <v>5080</v>
      </c>
    </row>
    <row r="273" spans="1:2" x14ac:dyDescent="0.2">
      <c r="A273" t="s">
        <v>6722</v>
      </c>
      <c r="B273">
        <v>200</v>
      </c>
    </row>
    <row r="274" spans="1:2" x14ac:dyDescent="0.2">
      <c r="A274" t="s">
        <v>10331</v>
      </c>
      <c r="B274">
        <v>4697</v>
      </c>
    </row>
    <row r="275" spans="1:2" x14ac:dyDescent="0.2">
      <c r="A275" t="s">
        <v>6721</v>
      </c>
      <c r="B275">
        <v>201</v>
      </c>
    </row>
    <row r="276" spans="1:2" x14ac:dyDescent="0.2">
      <c r="A276" t="s">
        <v>6103</v>
      </c>
      <c r="B276">
        <v>202</v>
      </c>
    </row>
    <row r="277" spans="1:2" x14ac:dyDescent="0.2">
      <c r="A277" t="s">
        <v>9058</v>
      </c>
      <c r="B277">
        <v>3523</v>
      </c>
    </row>
    <row r="278" spans="1:2" x14ac:dyDescent="0.2">
      <c r="A278" t="s">
        <v>8589</v>
      </c>
      <c r="B278">
        <v>126</v>
      </c>
    </row>
    <row r="279" spans="1:2" x14ac:dyDescent="0.2">
      <c r="A279" t="s">
        <v>6897</v>
      </c>
      <c r="B279">
        <v>203</v>
      </c>
    </row>
    <row r="280" spans="1:2" x14ac:dyDescent="0.2">
      <c r="A280" t="s">
        <v>6824</v>
      </c>
      <c r="B280">
        <v>204</v>
      </c>
    </row>
    <row r="281" spans="1:2" x14ac:dyDescent="0.2">
      <c r="A281" t="s">
        <v>7840</v>
      </c>
      <c r="B281">
        <v>205</v>
      </c>
    </row>
    <row r="282" spans="1:2" x14ac:dyDescent="0.2">
      <c r="A282" t="s">
        <v>8319</v>
      </c>
      <c r="B282">
        <v>206</v>
      </c>
    </row>
    <row r="283" spans="1:2" x14ac:dyDescent="0.2">
      <c r="A283" t="s">
        <v>7281</v>
      </c>
      <c r="B283">
        <v>207</v>
      </c>
    </row>
    <row r="284" spans="1:2" x14ac:dyDescent="0.2">
      <c r="A284" t="s">
        <v>6225</v>
      </c>
      <c r="B284">
        <v>208</v>
      </c>
    </row>
    <row r="285" spans="1:2" x14ac:dyDescent="0.2">
      <c r="A285" t="s">
        <v>9530</v>
      </c>
      <c r="B285">
        <v>5354</v>
      </c>
    </row>
    <row r="286" spans="1:2" x14ac:dyDescent="0.2">
      <c r="A286" t="s">
        <v>7083</v>
      </c>
      <c r="B286">
        <v>209</v>
      </c>
    </row>
    <row r="287" spans="1:2" x14ac:dyDescent="0.2">
      <c r="A287" t="s">
        <v>9283</v>
      </c>
      <c r="B287">
        <v>5133</v>
      </c>
    </row>
    <row r="288" spans="1:2" x14ac:dyDescent="0.2">
      <c r="A288" t="s">
        <v>7356</v>
      </c>
      <c r="B288">
        <v>210</v>
      </c>
    </row>
    <row r="289" spans="1:2" x14ac:dyDescent="0.2">
      <c r="A289" t="s">
        <v>9296</v>
      </c>
      <c r="B289">
        <v>5189</v>
      </c>
    </row>
    <row r="290" spans="1:2" x14ac:dyDescent="0.2">
      <c r="A290" t="s">
        <v>8974</v>
      </c>
      <c r="B290">
        <v>3437</v>
      </c>
    </row>
    <row r="291" spans="1:2" x14ac:dyDescent="0.2">
      <c r="A291" t="s">
        <v>7982</v>
      </c>
      <c r="B291">
        <v>211</v>
      </c>
    </row>
    <row r="292" spans="1:2" x14ac:dyDescent="0.2">
      <c r="A292" t="s">
        <v>6126</v>
      </c>
      <c r="B292">
        <v>212</v>
      </c>
    </row>
    <row r="293" spans="1:2" x14ac:dyDescent="0.2">
      <c r="A293" t="s">
        <v>9389</v>
      </c>
      <c r="B293">
        <v>5249</v>
      </c>
    </row>
    <row r="294" spans="1:2" x14ac:dyDescent="0.2">
      <c r="A294" t="s">
        <v>9229</v>
      </c>
      <c r="B294">
        <v>5069</v>
      </c>
    </row>
    <row r="295" spans="1:2" x14ac:dyDescent="0.2">
      <c r="A295" t="s">
        <v>9337</v>
      </c>
      <c r="B295">
        <v>5191</v>
      </c>
    </row>
    <row r="296" spans="1:2" x14ac:dyDescent="0.2">
      <c r="A296" t="s">
        <v>7997</v>
      </c>
      <c r="B296">
        <v>213</v>
      </c>
    </row>
    <row r="297" spans="1:2" x14ac:dyDescent="0.2">
      <c r="A297" t="s">
        <v>9396</v>
      </c>
      <c r="B297">
        <v>5027</v>
      </c>
    </row>
    <row r="298" spans="1:2" x14ac:dyDescent="0.2">
      <c r="A298" t="s">
        <v>10088</v>
      </c>
      <c r="B298">
        <v>5813</v>
      </c>
    </row>
    <row r="299" spans="1:2" x14ac:dyDescent="0.2">
      <c r="A299" t="s">
        <v>9254</v>
      </c>
      <c r="B299">
        <v>5704</v>
      </c>
    </row>
    <row r="300" spans="1:2" x14ac:dyDescent="0.2">
      <c r="A300" t="s">
        <v>7082</v>
      </c>
      <c r="B300">
        <v>214</v>
      </c>
    </row>
    <row r="301" spans="1:2" x14ac:dyDescent="0.2">
      <c r="A301" t="s">
        <v>7823</v>
      </c>
      <c r="B301">
        <v>215</v>
      </c>
    </row>
    <row r="302" spans="1:2" x14ac:dyDescent="0.2">
      <c r="A302" t="s">
        <v>7280</v>
      </c>
      <c r="B302">
        <v>217</v>
      </c>
    </row>
    <row r="303" spans="1:2" x14ac:dyDescent="0.2">
      <c r="A303" t="s">
        <v>7279</v>
      </c>
      <c r="B303">
        <v>218</v>
      </c>
    </row>
    <row r="304" spans="1:2" x14ac:dyDescent="0.2">
      <c r="A304" t="s">
        <v>10562</v>
      </c>
      <c r="B304">
        <v>30</v>
      </c>
    </row>
    <row r="305" spans="1:2" x14ac:dyDescent="0.2">
      <c r="A305" t="s">
        <v>10563</v>
      </c>
      <c r="B305">
        <v>58</v>
      </c>
    </row>
    <row r="306" spans="1:2" x14ac:dyDescent="0.2">
      <c r="A306" t="s">
        <v>10255</v>
      </c>
      <c r="B306">
        <v>4620</v>
      </c>
    </row>
    <row r="307" spans="1:2" x14ac:dyDescent="0.2">
      <c r="A307" t="s">
        <v>7375</v>
      </c>
      <c r="B307">
        <v>219</v>
      </c>
    </row>
    <row r="308" spans="1:2" x14ac:dyDescent="0.2">
      <c r="A308" t="s">
        <v>7278</v>
      </c>
      <c r="B308">
        <v>220</v>
      </c>
    </row>
    <row r="309" spans="1:2" x14ac:dyDescent="0.2">
      <c r="A309" t="s">
        <v>6720</v>
      </c>
      <c r="B309">
        <v>221</v>
      </c>
    </row>
    <row r="310" spans="1:2" x14ac:dyDescent="0.2">
      <c r="A310" t="s">
        <v>7442</v>
      </c>
      <c r="B310">
        <v>222</v>
      </c>
    </row>
    <row r="311" spans="1:2" x14ac:dyDescent="0.2">
      <c r="A311" t="s">
        <v>8466</v>
      </c>
      <c r="B311">
        <v>2890</v>
      </c>
    </row>
    <row r="312" spans="1:2" x14ac:dyDescent="0.2">
      <c r="A312" t="s">
        <v>6718</v>
      </c>
      <c r="B312">
        <v>223</v>
      </c>
    </row>
    <row r="313" spans="1:2" x14ac:dyDescent="0.2">
      <c r="A313" t="s">
        <v>6996</v>
      </c>
      <c r="B313">
        <v>224</v>
      </c>
    </row>
    <row r="314" spans="1:2" x14ac:dyDescent="0.2">
      <c r="A314" t="s">
        <v>6355</v>
      </c>
      <c r="B314">
        <v>225</v>
      </c>
    </row>
    <row r="315" spans="1:2" x14ac:dyDescent="0.2">
      <c r="A315" t="s">
        <v>6717</v>
      </c>
      <c r="B315">
        <v>226</v>
      </c>
    </row>
    <row r="316" spans="1:2" x14ac:dyDescent="0.2">
      <c r="A316" t="s">
        <v>8790</v>
      </c>
      <c r="B316">
        <v>379</v>
      </c>
    </row>
    <row r="317" spans="1:2" x14ac:dyDescent="0.2">
      <c r="A317" t="s">
        <v>8855</v>
      </c>
      <c r="B317">
        <v>3312</v>
      </c>
    </row>
    <row r="318" spans="1:2" x14ac:dyDescent="0.2">
      <c r="A318" t="s">
        <v>7276</v>
      </c>
      <c r="B318">
        <v>228</v>
      </c>
    </row>
    <row r="319" spans="1:2" x14ac:dyDescent="0.2">
      <c r="A319" t="s">
        <v>7742</v>
      </c>
      <c r="B319">
        <v>229</v>
      </c>
    </row>
    <row r="320" spans="1:2" x14ac:dyDescent="0.2">
      <c r="A320" t="s">
        <v>7767</v>
      </c>
      <c r="B320">
        <v>230</v>
      </c>
    </row>
    <row r="321" spans="1:2" x14ac:dyDescent="0.2">
      <c r="A321" t="s">
        <v>7928</v>
      </c>
      <c r="B321">
        <v>231</v>
      </c>
    </row>
    <row r="322" spans="1:2" x14ac:dyDescent="0.2">
      <c r="A322" t="s">
        <v>9853</v>
      </c>
      <c r="B322">
        <v>3817</v>
      </c>
    </row>
    <row r="323" spans="1:2" x14ac:dyDescent="0.2">
      <c r="A323" t="s">
        <v>9116</v>
      </c>
      <c r="B323">
        <v>3580</v>
      </c>
    </row>
    <row r="324" spans="1:2" x14ac:dyDescent="0.2">
      <c r="A324" t="s">
        <v>8567</v>
      </c>
      <c r="B324">
        <v>51</v>
      </c>
    </row>
    <row r="325" spans="1:2" x14ac:dyDescent="0.2">
      <c r="A325" t="s">
        <v>10181</v>
      </c>
      <c r="B325">
        <v>4567</v>
      </c>
    </row>
    <row r="326" spans="1:2" x14ac:dyDescent="0.2">
      <c r="A326" t="s">
        <v>7441</v>
      </c>
      <c r="B326">
        <v>233</v>
      </c>
    </row>
    <row r="327" spans="1:2" x14ac:dyDescent="0.2">
      <c r="A327" t="s">
        <v>7440</v>
      </c>
      <c r="B327">
        <v>2740</v>
      </c>
    </row>
    <row r="328" spans="1:2" x14ac:dyDescent="0.2">
      <c r="A328" t="s">
        <v>7879</v>
      </c>
      <c r="B328">
        <v>234</v>
      </c>
    </row>
    <row r="329" spans="1:2" x14ac:dyDescent="0.2">
      <c r="A329" t="s">
        <v>7081</v>
      </c>
      <c r="B329">
        <v>235</v>
      </c>
    </row>
    <row r="330" spans="1:2" x14ac:dyDescent="0.2">
      <c r="A330" t="s">
        <v>10396</v>
      </c>
      <c r="B330">
        <v>4753</v>
      </c>
    </row>
    <row r="331" spans="1:2" x14ac:dyDescent="0.2">
      <c r="A331" t="s">
        <v>6716</v>
      </c>
      <c r="B331">
        <v>236</v>
      </c>
    </row>
    <row r="332" spans="1:2" x14ac:dyDescent="0.2">
      <c r="A332" t="s">
        <v>6715</v>
      </c>
      <c r="B332">
        <v>237</v>
      </c>
    </row>
    <row r="333" spans="1:2" x14ac:dyDescent="0.2">
      <c r="A333" t="s">
        <v>10350</v>
      </c>
      <c r="B333">
        <v>4718</v>
      </c>
    </row>
    <row r="334" spans="1:2" x14ac:dyDescent="0.2">
      <c r="A334" t="s">
        <v>9207</v>
      </c>
      <c r="B334">
        <v>5036</v>
      </c>
    </row>
    <row r="335" spans="1:2" x14ac:dyDescent="0.2">
      <c r="A335" t="s">
        <v>8367</v>
      </c>
      <c r="B335">
        <v>238</v>
      </c>
    </row>
    <row r="336" spans="1:2" x14ac:dyDescent="0.2">
      <c r="A336" t="s">
        <v>8372</v>
      </c>
      <c r="B336">
        <v>2874</v>
      </c>
    </row>
    <row r="337" spans="1:2" x14ac:dyDescent="0.2">
      <c r="A337" t="s">
        <v>7064</v>
      </c>
      <c r="B337">
        <v>239</v>
      </c>
    </row>
    <row r="338" spans="1:2" x14ac:dyDescent="0.2">
      <c r="A338" t="s">
        <v>6714</v>
      </c>
      <c r="B338">
        <v>240</v>
      </c>
    </row>
    <row r="339" spans="1:2" x14ac:dyDescent="0.2">
      <c r="A339" t="s">
        <v>9189</v>
      </c>
      <c r="B339">
        <v>3656</v>
      </c>
    </row>
    <row r="340" spans="1:2" x14ac:dyDescent="0.2">
      <c r="A340" t="s">
        <v>7306</v>
      </c>
      <c r="B340">
        <v>241</v>
      </c>
    </row>
    <row r="341" spans="1:2" x14ac:dyDescent="0.2">
      <c r="A341" t="s">
        <v>6713</v>
      </c>
      <c r="B341">
        <v>242</v>
      </c>
    </row>
    <row r="342" spans="1:2" x14ac:dyDescent="0.2">
      <c r="A342" t="s">
        <v>9985</v>
      </c>
      <c r="B342">
        <v>3949</v>
      </c>
    </row>
    <row r="343" spans="1:2" x14ac:dyDescent="0.2">
      <c r="A343" t="s">
        <v>9875</v>
      </c>
      <c r="B343">
        <v>3838</v>
      </c>
    </row>
    <row r="344" spans="1:2" x14ac:dyDescent="0.2">
      <c r="A344" t="s">
        <v>6712</v>
      </c>
      <c r="B344">
        <v>243</v>
      </c>
    </row>
    <row r="345" spans="1:2" x14ac:dyDescent="0.2">
      <c r="A345" t="s">
        <v>9713</v>
      </c>
      <c r="B345">
        <v>3790</v>
      </c>
    </row>
    <row r="346" spans="1:2" x14ac:dyDescent="0.2">
      <c r="A346" t="s">
        <v>8998</v>
      </c>
      <c r="B346">
        <v>3465</v>
      </c>
    </row>
    <row r="347" spans="1:2" x14ac:dyDescent="0.2">
      <c r="A347" t="s">
        <v>7716</v>
      </c>
      <c r="B347">
        <v>244</v>
      </c>
    </row>
    <row r="348" spans="1:2" x14ac:dyDescent="0.2">
      <c r="A348" t="s">
        <v>9799</v>
      </c>
      <c r="B348">
        <v>3759</v>
      </c>
    </row>
    <row r="349" spans="1:2" x14ac:dyDescent="0.2">
      <c r="A349" t="s">
        <v>10510</v>
      </c>
      <c r="B349">
        <v>4872</v>
      </c>
    </row>
    <row r="350" spans="1:2" x14ac:dyDescent="0.2">
      <c r="A350" t="s">
        <v>6710</v>
      </c>
      <c r="B350">
        <v>245</v>
      </c>
    </row>
    <row r="351" spans="1:2" x14ac:dyDescent="0.2">
      <c r="A351" t="s">
        <v>7470</v>
      </c>
      <c r="B351">
        <v>246</v>
      </c>
    </row>
    <row r="352" spans="1:2" x14ac:dyDescent="0.2">
      <c r="A352" t="s">
        <v>10090</v>
      </c>
      <c r="B352">
        <v>4542</v>
      </c>
    </row>
    <row r="353" spans="1:2" x14ac:dyDescent="0.2">
      <c r="A353" t="s">
        <v>8843</v>
      </c>
      <c r="B353">
        <v>3310</v>
      </c>
    </row>
    <row r="354" spans="1:2" x14ac:dyDescent="0.2">
      <c r="A354" t="s">
        <v>9024</v>
      </c>
      <c r="B354">
        <v>3491</v>
      </c>
    </row>
    <row r="355" spans="1:2" x14ac:dyDescent="0.2">
      <c r="A355" t="s">
        <v>8472</v>
      </c>
      <c r="B355">
        <v>247</v>
      </c>
    </row>
    <row r="356" spans="1:2" x14ac:dyDescent="0.2">
      <c r="A356" t="s">
        <v>6707</v>
      </c>
      <c r="B356">
        <v>248</v>
      </c>
    </row>
    <row r="357" spans="1:2" x14ac:dyDescent="0.2">
      <c r="A357" t="s">
        <v>8948</v>
      </c>
      <c r="B357">
        <v>3417</v>
      </c>
    </row>
    <row r="358" spans="1:2" x14ac:dyDescent="0.2">
      <c r="A358" t="s">
        <v>6706</v>
      </c>
      <c r="B358">
        <v>249</v>
      </c>
    </row>
    <row r="359" spans="1:2" x14ac:dyDescent="0.2">
      <c r="A359" t="s">
        <v>9735</v>
      </c>
      <c r="B359">
        <v>3697</v>
      </c>
    </row>
    <row r="360" spans="1:2" x14ac:dyDescent="0.2">
      <c r="A360" t="s">
        <v>7483</v>
      </c>
      <c r="B360">
        <v>250</v>
      </c>
    </row>
    <row r="361" spans="1:2" x14ac:dyDescent="0.2">
      <c r="A361" t="s">
        <v>10541</v>
      </c>
      <c r="B361">
        <v>4903</v>
      </c>
    </row>
    <row r="362" spans="1:2" x14ac:dyDescent="0.2">
      <c r="A362" t="s">
        <v>8009</v>
      </c>
      <c r="B362">
        <v>251</v>
      </c>
    </row>
    <row r="363" spans="1:2" x14ac:dyDescent="0.2">
      <c r="A363" t="s">
        <v>7460</v>
      </c>
      <c r="B363">
        <v>2857</v>
      </c>
    </row>
    <row r="364" spans="1:2" x14ac:dyDescent="0.2">
      <c r="A364" t="s">
        <v>6903</v>
      </c>
      <c r="B364">
        <v>252</v>
      </c>
    </row>
    <row r="365" spans="1:2" x14ac:dyDescent="0.2">
      <c r="A365" t="s">
        <v>8196</v>
      </c>
      <c r="B365">
        <v>253</v>
      </c>
    </row>
    <row r="366" spans="1:2" x14ac:dyDescent="0.2">
      <c r="A366" t="s">
        <v>6424</v>
      </c>
      <c r="B366">
        <v>254</v>
      </c>
    </row>
    <row r="367" spans="1:2" x14ac:dyDescent="0.2">
      <c r="A367" t="s">
        <v>7623</v>
      </c>
      <c r="B367">
        <v>255</v>
      </c>
    </row>
    <row r="368" spans="1:2" x14ac:dyDescent="0.2">
      <c r="A368" t="s">
        <v>6705</v>
      </c>
      <c r="B368">
        <v>256</v>
      </c>
    </row>
    <row r="369" spans="1:2" x14ac:dyDescent="0.2">
      <c r="A369" t="s">
        <v>7275</v>
      </c>
      <c r="B369">
        <v>257</v>
      </c>
    </row>
    <row r="370" spans="1:2" x14ac:dyDescent="0.2">
      <c r="A370" t="s">
        <v>7529</v>
      </c>
      <c r="B370">
        <v>258</v>
      </c>
    </row>
    <row r="371" spans="1:2" x14ac:dyDescent="0.2">
      <c r="A371" t="s">
        <v>8268</v>
      </c>
      <c r="B371">
        <v>259</v>
      </c>
    </row>
    <row r="372" spans="1:2" x14ac:dyDescent="0.2">
      <c r="A372" t="s">
        <v>6704</v>
      </c>
      <c r="B372">
        <v>260</v>
      </c>
    </row>
    <row r="373" spans="1:2" x14ac:dyDescent="0.2">
      <c r="A373" t="s">
        <v>7274</v>
      </c>
      <c r="B373">
        <v>261</v>
      </c>
    </row>
    <row r="374" spans="1:2" x14ac:dyDescent="0.2">
      <c r="A374" t="s">
        <v>6955</v>
      </c>
      <c r="B374">
        <v>262</v>
      </c>
    </row>
    <row r="375" spans="1:2" x14ac:dyDescent="0.2">
      <c r="A375" t="s">
        <v>9045</v>
      </c>
      <c r="B375">
        <v>3511</v>
      </c>
    </row>
    <row r="376" spans="1:2" x14ac:dyDescent="0.2">
      <c r="A376" t="s">
        <v>8965</v>
      </c>
      <c r="B376">
        <v>3429</v>
      </c>
    </row>
    <row r="377" spans="1:2" x14ac:dyDescent="0.2">
      <c r="A377" t="s">
        <v>8946</v>
      </c>
      <c r="B377">
        <v>3536</v>
      </c>
    </row>
    <row r="378" spans="1:2" x14ac:dyDescent="0.2">
      <c r="A378" t="s">
        <v>9075</v>
      </c>
      <c r="B378">
        <v>3537</v>
      </c>
    </row>
    <row r="379" spans="1:2" x14ac:dyDescent="0.2">
      <c r="A379" t="s">
        <v>6425</v>
      </c>
      <c r="B379">
        <v>263</v>
      </c>
    </row>
    <row r="380" spans="1:2" x14ac:dyDescent="0.2">
      <c r="A380" t="s">
        <v>6703</v>
      </c>
      <c r="B380">
        <v>264</v>
      </c>
    </row>
    <row r="381" spans="1:2" x14ac:dyDescent="0.2">
      <c r="A381" t="s">
        <v>7921</v>
      </c>
      <c r="B381">
        <v>265</v>
      </c>
    </row>
    <row r="382" spans="1:2" x14ac:dyDescent="0.2">
      <c r="A382" t="s">
        <v>7368</v>
      </c>
      <c r="B382">
        <v>266</v>
      </c>
    </row>
    <row r="383" spans="1:2" x14ac:dyDescent="0.2">
      <c r="A383" t="s">
        <v>9290</v>
      </c>
      <c r="B383">
        <v>5183</v>
      </c>
    </row>
    <row r="384" spans="1:2" x14ac:dyDescent="0.2">
      <c r="A384" t="s">
        <v>10477</v>
      </c>
      <c r="B384">
        <v>4835</v>
      </c>
    </row>
    <row r="385" spans="1:2" x14ac:dyDescent="0.2">
      <c r="A385" t="s">
        <v>10253</v>
      </c>
      <c r="B385">
        <v>4618</v>
      </c>
    </row>
    <row r="386" spans="1:2" x14ac:dyDescent="0.2">
      <c r="A386" t="s">
        <v>10220</v>
      </c>
      <c r="B386">
        <v>4594</v>
      </c>
    </row>
    <row r="387" spans="1:2" x14ac:dyDescent="0.2">
      <c r="A387" t="s">
        <v>7273</v>
      </c>
      <c r="B387">
        <v>269</v>
      </c>
    </row>
    <row r="388" spans="1:2" x14ac:dyDescent="0.2">
      <c r="A388" t="s">
        <v>6895</v>
      </c>
      <c r="B388">
        <v>270</v>
      </c>
    </row>
    <row r="389" spans="1:2" x14ac:dyDescent="0.2">
      <c r="A389" t="s">
        <v>6702</v>
      </c>
      <c r="B389">
        <v>272</v>
      </c>
    </row>
    <row r="390" spans="1:2" x14ac:dyDescent="0.2">
      <c r="A390" t="s">
        <v>7918</v>
      </c>
      <c r="B390">
        <v>273</v>
      </c>
    </row>
    <row r="391" spans="1:2" x14ac:dyDescent="0.2">
      <c r="A391" t="s">
        <v>9729</v>
      </c>
      <c r="B391">
        <v>3692</v>
      </c>
    </row>
    <row r="392" spans="1:2" x14ac:dyDescent="0.2">
      <c r="A392" t="s">
        <v>6701</v>
      </c>
      <c r="B392">
        <v>274</v>
      </c>
    </row>
    <row r="393" spans="1:2" x14ac:dyDescent="0.2">
      <c r="A393" t="s">
        <v>9508</v>
      </c>
      <c r="B393">
        <v>5327</v>
      </c>
    </row>
    <row r="394" spans="1:2" x14ac:dyDescent="0.2">
      <c r="A394" t="s">
        <v>9276</v>
      </c>
      <c r="B394">
        <v>5126</v>
      </c>
    </row>
    <row r="395" spans="1:2" x14ac:dyDescent="0.2">
      <c r="A395" t="s">
        <v>6304</v>
      </c>
      <c r="B395">
        <v>275</v>
      </c>
    </row>
    <row r="396" spans="1:2" x14ac:dyDescent="0.2">
      <c r="A396" t="s">
        <v>8756</v>
      </c>
      <c r="B396">
        <v>3218</v>
      </c>
    </row>
    <row r="397" spans="1:2" x14ac:dyDescent="0.2">
      <c r="A397" t="s">
        <v>6700</v>
      </c>
      <c r="B397">
        <v>276</v>
      </c>
    </row>
    <row r="398" spans="1:2" x14ac:dyDescent="0.2">
      <c r="A398" t="s">
        <v>7385</v>
      </c>
      <c r="B398">
        <v>277</v>
      </c>
    </row>
    <row r="399" spans="1:2" x14ac:dyDescent="0.2">
      <c r="A399" t="s">
        <v>7490</v>
      </c>
      <c r="B399">
        <v>278</v>
      </c>
    </row>
    <row r="400" spans="1:2" x14ac:dyDescent="0.2">
      <c r="A400" t="s">
        <v>6699</v>
      </c>
      <c r="B400">
        <v>280</v>
      </c>
    </row>
    <row r="401" spans="1:2" x14ac:dyDescent="0.2">
      <c r="A401" t="s">
        <v>9753</v>
      </c>
      <c r="B401">
        <v>5713</v>
      </c>
    </row>
    <row r="402" spans="1:2" x14ac:dyDescent="0.2">
      <c r="A402" t="s">
        <v>10543</v>
      </c>
      <c r="B402">
        <v>4905</v>
      </c>
    </row>
    <row r="403" spans="1:2" x14ac:dyDescent="0.2">
      <c r="A403" t="s">
        <v>10496</v>
      </c>
      <c r="B403">
        <v>4857</v>
      </c>
    </row>
    <row r="404" spans="1:2" x14ac:dyDescent="0.2">
      <c r="A404" t="s">
        <v>8081</v>
      </c>
      <c r="B404">
        <v>281</v>
      </c>
    </row>
    <row r="405" spans="1:2" x14ac:dyDescent="0.2">
      <c r="A405" t="s">
        <v>8071</v>
      </c>
      <c r="B405">
        <v>282</v>
      </c>
    </row>
    <row r="406" spans="1:2" x14ac:dyDescent="0.2">
      <c r="A406" t="s">
        <v>6868</v>
      </c>
      <c r="B406">
        <v>283</v>
      </c>
    </row>
    <row r="407" spans="1:2" x14ac:dyDescent="0.2">
      <c r="A407" t="s">
        <v>7272</v>
      </c>
      <c r="B407">
        <v>284</v>
      </c>
    </row>
    <row r="408" spans="1:2" x14ac:dyDescent="0.2">
      <c r="A408" t="s">
        <v>5762</v>
      </c>
      <c r="B408">
        <v>2947</v>
      </c>
    </row>
    <row r="409" spans="1:2" x14ac:dyDescent="0.2">
      <c r="A409" t="s">
        <v>7734</v>
      </c>
      <c r="B409">
        <v>285</v>
      </c>
    </row>
    <row r="410" spans="1:2" x14ac:dyDescent="0.2">
      <c r="A410" t="s">
        <v>7271</v>
      </c>
      <c r="B410">
        <v>286</v>
      </c>
    </row>
    <row r="411" spans="1:2" x14ac:dyDescent="0.2">
      <c r="A411" t="s">
        <v>8088</v>
      </c>
      <c r="B411">
        <v>287</v>
      </c>
    </row>
    <row r="412" spans="1:2" x14ac:dyDescent="0.2">
      <c r="A412" t="s">
        <v>6697</v>
      </c>
      <c r="B412">
        <v>288</v>
      </c>
    </row>
    <row r="413" spans="1:2" x14ac:dyDescent="0.2">
      <c r="A413" t="s">
        <v>8193</v>
      </c>
      <c r="B413">
        <v>289</v>
      </c>
    </row>
    <row r="414" spans="1:2" x14ac:dyDescent="0.2">
      <c r="A414" t="s">
        <v>8813</v>
      </c>
      <c r="B414">
        <v>3273</v>
      </c>
    </row>
    <row r="415" spans="1:2" x14ac:dyDescent="0.2">
      <c r="A415" t="s">
        <v>6695</v>
      </c>
      <c r="B415">
        <v>290</v>
      </c>
    </row>
    <row r="416" spans="1:2" x14ac:dyDescent="0.2">
      <c r="A416" t="s">
        <v>9754</v>
      </c>
      <c r="B416">
        <v>291</v>
      </c>
    </row>
    <row r="417" spans="1:2" x14ac:dyDescent="0.2">
      <c r="A417" t="s">
        <v>6688</v>
      </c>
      <c r="B417">
        <v>294</v>
      </c>
    </row>
    <row r="418" spans="1:2" x14ac:dyDescent="0.2">
      <c r="A418" t="s">
        <v>6693</v>
      </c>
      <c r="B418">
        <v>293</v>
      </c>
    </row>
    <row r="419" spans="1:2" x14ac:dyDescent="0.2">
      <c r="A419" t="s">
        <v>9756</v>
      </c>
      <c r="B419">
        <v>3715</v>
      </c>
    </row>
    <row r="420" spans="1:2" x14ac:dyDescent="0.2">
      <c r="A420" t="s">
        <v>6694</v>
      </c>
      <c r="B420">
        <v>292</v>
      </c>
    </row>
    <row r="421" spans="1:2" x14ac:dyDescent="0.2">
      <c r="A421" t="s">
        <v>9757</v>
      </c>
      <c r="B421">
        <v>3721</v>
      </c>
    </row>
    <row r="422" spans="1:2" x14ac:dyDescent="0.2">
      <c r="A422" t="s">
        <v>8605</v>
      </c>
      <c r="B422">
        <v>1</v>
      </c>
    </row>
    <row r="423" spans="1:2" x14ac:dyDescent="0.2">
      <c r="A423" t="s">
        <v>6975</v>
      </c>
      <c r="B423">
        <v>295</v>
      </c>
    </row>
    <row r="424" spans="1:2" x14ac:dyDescent="0.2">
      <c r="A424" t="s">
        <v>8392</v>
      </c>
      <c r="B424">
        <v>296</v>
      </c>
    </row>
    <row r="425" spans="1:2" x14ac:dyDescent="0.2">
      <c r="A425" t="s">
        <v>8393</v>
      </c>
      <c r="B425">
        <v>2923</v>
      </c>
    </row>
    <row r="426" spans="1:2" x14ac:dyDescent="0.2">
      <c r="A426" t="s">
        <v>8096</v>
      </c>
      <c r="B426">
        <v>297</v>
      </c>
    </row>
    <row r="427" spans="1:2" x14ac:dyDescent="0.2">
      <c r="A427" t="s">
        <v>9020</v>
      </c>
      <c r="B427">
        <v>3486</v>
      </c>
    </row>
    <row r="428" spans="1:2" x14ac:dyDescent="0.2">
      <c r="A428" t="s">
        <v>8703</v>
      </c>
      <c r="B428">
        <v>2953</v>
      </c>
    </row>
    <row r="429" spans="1:2" x14ac:dyDescent="0.2">
      <c r="A429" t="s">
        <v>10273</v>
      </c>
      <c r="B429">
        <v>4631</v>
      </c>
    </row>
    <row r="430" spans="1:2" x14ac:dyDescent="0.2">
      <c r="A430" t="s">
        <v>8990</v>
      </c>
      <c r="B430">
        <v>3453</v>
      </c>
    </row>
    <row r="431" spans="1:2" x14ac:dyDescent="0.2">
      <c r="A431" t="s">
        <v>9118</v>
      </c>
      <c r="B431">
        <v>3582</v>
      </c>
    </row>
    <row r="432" spans="1:2" x14ac:dyDescent="0.2">
      <c r="A432" t="s">
        <v>9119</v>
      </c>
      <c r="B432">
        <v>3583</v>
      </c>
    </row>
    <row r="433" spans="1:2" x14ac:dyDescent="0.2">
      <c r="A433" t="s">
        <v>10354</v>
      </c>
      <c r="B433">
        <v>4721</v>
      </c>
    </row>
    <row r="434" spans="1:2" x14ac:dyDescent="0.2">
      <c r="A434" t="s">
        <v>9509</v>
      </c>
      <c r="B434">
        <v>5328</v>
      </c>
    </row>
    <row r="435" spans="1:2" x14ac:dyDescent="0.2">
      <c r="A435" t="s">
        <v>9818</v>
      </c>
      <c r="B435">
        <v>6004</v>
      </c>
    </row>
    <row r="436" spans="1:2" x14ac:dyDescent="0.2">
      <c r="A436" t="s">
        <v>9970</v>
      </c>
      <c r="B436">
        <v>3936</v>
      </c>
    </row>
    <row r="437" spans="1:2" x14ac:dyDescent="0.2">
      <c r="A437" t="s">
        <v>7956</v>
      </c>
      <c r="B437">
        <v>298</v>
      </c>
    </row>
    <row r="438" spans="1:2" x14ac:dyDescent="0.2">
      <c r="A438" t="s">
        <v>9232</v>
      </c>
      <c r="B438">
        <v>5072</v>
      </c>
    </row>
    <row r="439" spans="1:2" x14ac:dyDescent="0.2">
      <c r="A439" t="s">
        <v>6974</v>
      </c>
      <c r="B439">
        <v>300</v>
      </c>
    </row>
    <row r="440" spans="1:2" x14ac:dyDescent="0.2">
      <c r="A440" t="s">
        <v>6205</v>
      </c>
      <c r="B440">
        <v>2782</v>
      </c>
    </row>
    <row r="441" spans="1:2" x14ac:dyDescent="0.2">
      <c r="A441" t="s">
        <v>5841</v>
      </c>
      <c r="B441">
        <v>301</v>
      </c>
    </row>
    <row r="442" spans="1:2" x14ac:dyDescent="0.2">
      <c r="A442" t="s">
        <v>8247</v>
      </c>
      <c r="B442">
        <v>302</v>
      </c>
    </row>
    <row r="443" spans="1:2" x14ac:dyDescent="0.2">
      <c r="A443" t="s">
        <v>6997</v>
      </c>
      <c r="B443">
        <v>303</v>
      </c>
    </row>
    <row r="444" spans="1:2" x14ac:dyDescent="0.2">
      <c r="A444" t="s">
        <v>8960</v>
      </c>
      <c r="B444">
        <v>3425</v>
      </c>
    </row>
    <row r="445" spans="1:2" x14ac:dyDescent="0.2">
      <c r="A445" t="s">
        <v>10046</v>
      </c>
      <c r="B445">
        <v>4508</v>
      </c>
    </row>
    <row r="446" spans="1:2" x14ac:dyDescent="0.2">
      <c r="A446" t="s">
        <v>8575</v>
      </c>
      <c r="B446">
        <v>998</v>
      </c>
    </row>
    <row r="447" spans="1:2" x14ac:dyDescent="0.2">
      <c r="A447" t="s">
        <v>10242</v>
      </c>
      <c r="B447">
        <v>4607</v>
      </c>
    </row>
    <row r="448" spans="1:2" x14ac:dyDescent="0.2">
      <c r="A448" t="s">
        <v>6108</v>
      </c>
      <c r="B448">
        <v>304</v>
      </c>
    </row>
    <row r="449" spans="1:2" x14ac:dyDescent="0.2">
      <c r="A449" t="s">
        <v>10475</v>
      </c>
      <c r="B449">
        <v>4837</v>
      </c>
    </row>
    <row r="450" spans="1:2" x14ac:dyDescent="0.2">
      <c r="A450" t="s">
        <v>9199</v>
      </c>
      <c r="B450">
        <v>5064</v>
      </c>
    </row>
    <row r="451" spans="1:2" x14ac:dyDescent="0.2">
      <c r="A451" t="s">
        <v>6687</v>
      </c>
      <c r="B451">
        <v>305</v>
      </c>
    </row>
    <row r="452" spans="1:2" x14ac:dyDescent="0.2">
      <c r="A452" t="s">
        <v>9007</v>
      </c>
      <c r="B452">
        <v>3472</v>
      </c>
    </row>
    <row r="453" spans="1:2" x14ac:dyDescent="0.2">
      <c r="A453" t="s">
        <v>9996</v>
      </c>
      <c r="B453">
        <v>3961</v>
      </c>
    </row>
    <row r="454" spans="1:2" x14ac:dyDescent="0.2">
      <c r="A454" t="s">
        <v>8225</v>
      </c>
      <c r="B454">
        <v>306</v>
      </c>
    </row>
    <row r="455" spans="1:2" x14ac:dyDescent="0.2">
      <c r="A455" t="s">
        <v>8084</v>
      </c>
      <c r="B455">
        <v>307</v>
      </c>
    </row>
    <row r="456" spans="1:2" x14ac:dyDescent="0.2">
      <c r="A456" t="s">
        <v>6898</v>
      </c>
      <c r="B456">
        <v>308</v>
      </c>
    </row>
    <row r="457" spans="1:2" x14ac:dyDescent="0.2">
      <c r="A457" t="s">
        <v>6686</v>
      </c>
      <c r="B457">
        <v>309</v>
      </c>
    </row>
    <row r="458" spans="1:2" x14ac:dyDescent="0.2">
      <c r="A458" t="s">
        <v>6684</v>
      </c>
      <c r="B458">
        <v>310</v>
      </c>
    </row>
    <row r="459" spans="1:2" x14ac:dyDescent="0.2">
      <c r="A459" t="s">
        <v>7902</v>
      </c>
      <c r="B459">
        <v>311</v>
      </c>
    </row>
    <row r="460" spans="1:2" x14ac:dyDescent="0.2">
      <c r="A460" t="s">
        <v>7462</v>
      </c>
      <c r="B460">
        <v>312</v>
      </c>
    </row>
    <row r="461" spans="1:2" x14ac:dyDescent="0.2">
      <c r="A461" t="s">
        <v>6683</v>
      </c>
      <c r="B461">
        <v>314</v>
      </c>
    </row>
    <row r="462" spans="1:2" x14ac:dyDescent="0.2">
      <c r="A462" t="s">
        <v>8049</v>
      </c>
      <c r="B462">
        <v>315</v>
      </c>
    </row>
    <row r="463" spans="1:2" x14ac:dyDescent="0.2">
      <c r="A463" t="s">
        <v>7867</v>
      </c>
      <c r="B463">
        <v>316</v>
      </c>
    </row>
    <row r="464" spans="1:2" x14ac:dyDescent="0.2">
      <c r="A464" t="s">
        <v>6682</v>
      </c>
      <c r="B464">
        <v>317</v>
      </c>
    </row>
    <row r="465" spans="1:2" x14ac:dyDescent="0.2">
      <c r="A465" t="s">
        <v>6681</v>
      </c>
      <c r="B465">
        <v>319</v>
      </c>
    </row>
    <row r="466" spans="1:2" x14ac:dyDescent="0.2">
      <c r="A466" t="s">
        <v>8611</v>
      </c>
      <c r="B466">
        <v>2979</v>
      </c>
    </row>
    <row r="467" spans="1:2" x14ac:dyDescent="0.2">
      <c r="A467" t="s">
        <v>6680</v>
      </c>
      <c r="B467">
        <v>320</v>
      </c>
    </row>
    <row r="468" spans="1:2" x14ac:dyDescent="0.2">
      <c r="A468" t="s">
        <v>6426</v>
      </c>
      <c r="B468">
        <v>321</v>
      </c>
    </row>
    <row r="469" spans="1:2" x14ac:dyDescent="0.2">
      <c r="A469" t="s">
        <v>6356</v>
      </c>
      <c r="B469">
        <v>322</v>
      </c>
    </row>
    <row r="470" spans="1:2" x14ac:dyDescent="0.2">
      <c r="A470" t="s">
        <v>8396</v>
      </c>
      <c r="B470">
        <v>323</v>
      </c>
    </row>
    <row r="471" spans="1:2" x14ac:dyDescent="0.2">
      <c r="A471" t="s">
        <v>6679</v>
      </c>
      <c r="B471">
        <v>324</v>
      </c>
    </row>
    <row r="472" spans="1:2" x14ac:dyDescent="0.2">
      <c r="A472" t="s">
        <v>9963</v>
      </c>
      <c r="B472">
        <v>3928</v>
      </c>
    </row>
    <row r="473" spans="1:2" x14ac:dyDescent="0.2">
      <c r="A473" t="s">
        <v>8554</v>
      </c>
      <c r="B473">
        <v>621</v>
      </c>
    </row>
    <row r="474" spans="1:2" x14ac:dyDescent="0.2">
      <c r="A474" t="s">
        <v>5670</v>
      </c>
      <c r="B474">
        <v>325</v>
      </c>
    </row>
    <row r="475" spans="1:2" x14ac:dyDescent="0.2">
      <c r="A475" t="s">
        <v>6678</v>
      </c>
      <c r="B475">
        <v>326</v>
      </c>
    </row>
    <row r="476" spans="1:2" x14ac:dyDescent="0.2">
      <c r="A476" t="s">
        <v>6677</v>
      </c>
      <c r="B476">
        <v>327</v>
      </c>
    </row>
    <row r="477" spans="1:2" x14ac:dyDescent="0.2">
      <c r="A477" t="s">
        <v>7992</v>
      </c>
      <c r="B477">
        <v>2816</v>
      </c>
    </row>
    <row r="478" spans="1:2" x14ac:dyDescent="0.2">
      <c r="A478" t="s">
        <v>7974</v>
      </c>
      <c r="B478">
        <v>328</v>
      </c>
    </row>
    <row r="479" spans="1:2" x14ac:dyDescent="0.2">
      <c r="A479" t="s">
        <v>10215</v>
      </c>
      <c r="B479">
        <v>4565</v>
      </c>
    </row>
    <row r="480" spans="1:2" x14ac:dyDescent="0.2">
      <c r="A480" t="s">
        <v>7622</v>
      </c>
      <c r="B480">
        <v>329</v>
      </c>
    </row>
    <row r="481" spans="1:2" x14ac:dyDescent="0.2">
      <c r="A481" t="s">
        <v>6676</v>
      </c>
      <c r="B481">
        <v>330</v>
      </c>
    </row>
    <row r="482" spans="1:2" x14ac:dyDescent="0.2">
      <c r="A482" t="s">
        <v>5713</v>
      </c>
      <c r="B482">
        <v>331</v>
      </c>
    </row>
    <row r="483" spans="1:2" x14ac:dyDescent="0.2">
      <c r="A483" t="s">
        <v>8248</v>
      </c>
      <c r="B483">
        <v>332</v>
      </c>
    </row>
    <row r="484" spans="1:2" x14ac:dyDescent="0.2">
      <c r="A484" t="s">
        <v>7016</v>
      </c>
      <c r="B484">
        <v>333</v>
      </c>
    </row>
    <row r="485" spans="1:2" x14ac:dyDescent="0.2">
      <c r="A485" t="s">
        <v>9262</v>
      </c>
      <c r="B485">
        <v>5111</v>
      </c>
    </row>
    <row r="486" spans="1:2" x14ac:dyDescent="0.2">
      <c r="A486" t="s">
        <v>8298</v>
      </c>
      <c r="B486">
        <v>334</v>
      </c>
    </row>
    <row r="487" spans="1:2" x14ac:dyDescent="0.2">
      <c r="A487" t="s">
        <v>9473</v>
      </c>
      <c r="B487">
        <v>5296</v>
      </c>
    </row>
    <row r="488" spans="1:2" x14ac:dyDescent="0.2">
      <c r="A488" t="s">
        <v>6675</v>
      </c>
      <c r="B488">
        <v>335</v>
      </c>
    </row>
    <row r="489" spans="1:2" x14ac:dyDescent="0.2">
      <c r="A489" t="s">
        <v>8215</v>
      </c>
      <c r="B489">
        <v>336</v>
      </c>
    </row>
    <row r="490" spans="1:2" x14ac:dyDescent="0.2">
      <c r="A490" t="s">
        <v>7625</v>
      </c>
      <c r="B490">
        <v>337</v>
      </c>
    </row>
    <row r="491" spans="1:2" x14ac:dyDescent="0.2">
      <c r="A491" t="s">
        <v>9003</v>
      </c>
      <c r="B491">
        <v>3468</v>
      </c>
    </row>
    <row r="492" spans="1:2" x14ac:dyDescent="0.2">
      <c r="A492" t="s">
        <v>7673</v>
      </c>
      <c r="B492">
        <v>338</v>
      </c>
    </row>
    <row r="493" spans="1:2" x14ac:dyDescent="0.2">
      <c r="A493" t="s">
        <v>10033</v>
      </c>
      <c r="B493">
        <v>3994</v>
      </c>
    </row>
    <row r="494" spans="1:2" x14ac:dyDescent="0.2">
      <c r="A494" t="s">
        <v>6674</v>
      </c>
      <c r="B494">
        <v>339</v>
      </c>
    </row>
    <row r="495" spans="1:2" x14ac:dyDescent="0.2">
      <c r="A495" t="s">
        <v>6906</v>
      </c>
      <c r="B495">
        <v>340</v>
      </c>
    </row>
    <row r="496" spans="1:2" x14ac:dyDescent="0.2">
      <c r="A496" t="s">
        <v>8446</v>
      </c>
      <c r="B496">
        <v>2903</v>
      </c>
    </row>
    <row r="497" spans="1:2" x14ac:dyDescent="0.2">
      <c r="A497" t="s">
        <v>7461</v>
      </c>
      <c r="B497">
        <v>341</v>
      </c>
    </row>
    <row r="498" spans="1:2" x14ac:dyDescent="0.2">
      <c r="A498" t="s">
        <v>9441</v>
      </c>
      <c r="B498">
        <v>5055</v>
      </c>
    </row>
    <row r="499" spans="1:2" x14ac:dyDescent="0.2">
      <c r="A499" t="s">
        <v>6673</v>
      </c>
      <c r="B499">
        <v>342</v>
      </c>
    </row>
    <row r="500" spans="1:2" x14ac:dyDescent="0.2">
      <c r="A500" t="s">
        <v>8591</v>
      </c>
      <c r="B500">
        <v>2936</v>
      </c>
    </row>
    <row r="501" spans="1:2" x14ac:dyDescent="0.2">
      <c r="A501" t="s">
        <v>6672</v>
      </c>
      <c r="B501">
        <v>343</v>
      </c>
    </row>
    <row r="502" spans="1:2" x14ac:dyDescent="0.2">
      <c r="A502" t="s">
        <v>7884</v>
      </c>
      <c r="B502">
        <v>344</v>
      </c>
    </row>
    <row r="503" spans="1:2" x14ac:dyDescent="0.2">
      <c r="A503" t="s">
        <v>7885</v>
      </c>
      <c r="B503">
        <v>2924</v>
      </c>
    </row>
    <row r="504" spans="1:2" x14ac:dyDescent="0.2">
      <c r="A504" t="s">
        <v>7979</v>
      </c>
      <c r="B504">
        <v>2834</v>
      </c>
    </row>
    <row r="505" spans="1:2" x14ac:dyDescent="0.2">
      <c r="A505" t="s">
        <v>8781</v>
      </c>
      <c r="B505">
        <v>3249</v>
      </c>
    </row>
    <row r="506" spans="1:2" x14ac:dyDescent="0.2">
      <c r="A506" t="s">
        <v>6671</v>
      </c>
      <c r="B506">
        <v>345</v>
      </c>
    </row>
    <row r="507" spans="1:2" x14ac:dyDescent="0.2">
      <c r="A507" t="s">
        <v>6670</v>
      </c>
      <c r="B507">
        <v>346</v>
      </c>
    </row>
    <row r="508" spans="1:2" x14ac:dyDescent="0.2">
      <c r="A508" t="s">
        <v>8731</v>
      </c>
      <c r="B508">
        <v>3189</v>
      </c>
    </row>
    <row r="509" spans="1:2" x14ac:dyDescent="0.2">
      <c r="A509" t="s">
        <v>7270</v>
      </c>
      <c r="B509">
        <v>348</v>
      </c>
    </row>
    <row r="510" spans="1:2" x14ac:dyDescent="0.2">
      <c r="A510" t="s">
        <v>6874</v>
      </c>
      <c r="B510">
        <v>349</v>
      </c>
    </row>
    <row r="511" spans="1:2" x14ac:dyDescent="0.2">
      <c r="A511" t="s">
        <v>7481</v>
      </c>
      <c r="B511">
        <v>350</v>
      </c>
    </row>
    <row r="512" spans="1:2" x14ac:dyDescent="0.2">
      <c r="A512" t="s">
        <v>7600</v>
      </c>
      <c r="B512">
        <v>351</v>
      </c>
    </row>
    <row r="513" spans="1:2" x14ac:dyDescent="0.2">
      <c r="A513" t="s">
        <v>7269</v>
      </c>
      <c r="B513">
        <v>352</v>
      </c>
    </row>
    <row r="514" spans="1:2" x14ac:dyDescent="0.2">
      <c r="A514" t="s">
        <v>9424</v>
      </c>
      <c r="B514">
        <v>5005</v>
      </c>
    </row>
    <row r="515" spans="1:2" x14ac:dyDescent="0.2">
      <c r="A515" t="s">
        <v>9433</v>
      </c>
      <c r="B515">
        <v>5014</v>
      </c>
    </row>
    <row r="516" spans="1:2" x14ac:dyDescent="0.2">
      <c r="A516" t="s">
        <v>6669</v>
      </c>
      <c r="B516">
        <v>353</v>
      </c>
    </row>
    <row r="517" spans="1:2" x14ac:dyDescent="0.2">
      <c r="A517" t="s">
        <v>6708</v>
      </c>
      <c r="B517">
        <v>355</v>
      </c>
    </row>
    <row r="518" spans="1:2" x14ac:dyDescent="0.2">
      <c r="A518" t="s">
        <v>6668</v>
      </c>
      <c r="B518">
        <v>356</v>
      </c>
    </row>
    <row r="519" spans="1:2" x14ac:dyDescent="0.2">
      <c r="A519" t="s">
        <v>6667</v>
      </c>
      <c r="B519">
        <v>357</v>
      </c>
    </row>
    <row r="520" spans="1:2" x14ac:dyDescent="0.2">
      <c r="A520" t="s">
        <v>7578</v>
      </c>
      <c r="B520">
        <v>358</v>
      </c>
    </row>
    <row r="521" spans="1:2" x14ac:dyDescent="0.2">
      <c r="A521" t="s">
        <v>6601</v>
      </c>
      <c r="B521">
        <v>359</v>
      </c>
    </row>
    <row r="522" spans="1:2" x14ac:dyDescent="0.2">
      <c r="A522" t="s">
        <v>7606</v>
      </c>
      <c r="B522">
        <v>354</v>
      </c>
    </row>
    <row r="523" spans="1:2" x14ac:dyDescent="0.2">
      <c r="A523" t="s">
        <v>10000</v>
      </c>
      <c r="B523">
        <v>3963</v>
      </c>
    </row>
    <row r="524" spans="1:2" x14ac:dyDescent="0.2">
      <c r="A524" t="s">
        <v>9510</v>
      </c>
      <c r="B524">
        <v>5329</v>
      </c>
    </row>
    <row r="525" spans="1:2" x14ac:dyDescent="0.2">
      <c r="A525" t="s">
        <v>6427</v>
      </c>
      <c r="B525">
        <v>360</v>
      </c>
    </row>
    <row r="526" spans="1:2" x14ac:dyDescent="0.2">
      <c r="A526" t="s">
        <v>6666</v>
      </c>
      <c r="B526">
        <v>361</v>
      </c>
    </row>
    <row r="527" spans="1:2" x14ac:dyDescent="0.2">
      <c r="A527" t="s">
        <v>8121</v>
      </c>
      <c r="B527">
        <v>362</v>
      </c>
    </row>
    <row r="528" spans="1:2" x14ac:dyDescent="0.2">
      <c r="A528" t="s">
        <v>6665</v>
      </c>
      <c r="B528">
        <v>363</v>
      </c>
    </row>
    <row r="529" spans="1:2" x14ac:dyDescent="0.2">
      <c r="A529" t="s">
        <v>8528</v>
      </c>
      <c r="B529">
        <v>2096</v>
      </c>
    </row>
    <row r="530" spans="1:2" x14ac:dyDescent="0.2">
      <c r="A530" t="s">
        <v>6664</v>
      </c>
      <c r="B530">
        <v>364</v>
      </c>
    </row>
    <row r="531" spans="1:2" x14ac:dyDescent="0.2">
      <c r="A531" t="s">
        <v>8127</v>
      </c>
      <c r="B531">
        <v>365</v>
      </c>
    </row>
    <row r="532" spans="1:2" x14ac:dyDescent="0.2">
      <c r="A532" t="s">
        <v>9156</v>
      </c>
      <c r="B532">
        <v>3622</v>
      </c>
    </row>
    <row r="533" spans="1:2" x14ac:dyDescent="0.2">
      <c r="A533" t="s">
        <v>6057</v>
      </c>
      <c r="B533">
        <v>366</v>
      </c>
    </row>
    <row r="534" spans="1:2" x14ac:dyDescent="0.2">
      <c r="A534" t="s">
        <v>9988</v>
      </c>
      <c r="B534">
        <v>3952</v>
      </c>
    </row>
    <row r="535" spans="1:2" x14ac:dyDescent="0.2">
      <c r="A535" t="s">
        <v>5737</v>
      </c>
      <c r="B535">
        <v>367</v>
      </c>
    </row>
    <row r="536" spans="1:2" x14ac:dyDescent="0.2">
      <c r="A536" t="s">
        <v>7697</v>
      </c>
      <c r="B536">
        <v>368</v>
      </c>
    </row>
    <row r="537" spans="1:2" x14ac:dyDescent="0.2">
      <c r="A537" t="s">
        <v>6663</v>
      </c>
      <c r="B537">
        <v>370</v>
      </c>
    </row>
    <row r="538" spans="1:2" x14ac:dyDescent="0.2">
      <c r="A538" t="s">
        <v>8559</v>
      </c>
      <c r="B538">
        <v>504</v>
      </c>
    </row>
    <row r="539" spans="1:2" x14ac:dyDescent="0.2">
      <c r="A539" t="s">
        <v>9069</v>
      </c>
      <c r="B539">
        <v>3530</v>
      </c>
    </row>
    <row r="540" spans="1:2" x14ac:dyDescent="0.2">
      <c r="A540" t="s">
        <v>8476</v>
      </c>
      <c r="B540">
        <v>2822</v>
      </c>
    </row>
    <row r="541" spans="1:2" x14ac:dyDescent="0.2">
      <c r="A541" t="s">
        <v>10366</v>
      </c>
      <c r="B541">
        <v>4733</v>
      </c>
    </row>
    <row r="542" spans="1:2" x14ac:dyDescent="0.2">
      <c r="A542" t="s">
        <v>8144</v>
      </c>
      <c r="B542">
        <v>371</v>
      </c>
    </row>
    <row r="543" spans="1:2" x14ac:dyDescent="0.2">
      <c r="A543" t="s">
        <v>9154</v>
      </c>
      <c r="B543">
        <v>3620</v>
      </c>
    </row>
    <row r="544" spans="1:2" x14ac:dyDescent="0.2">
      <c r="A544" t="s">
        <v>7851</v>
      </c>
      <c r="B544">
        <v>372</v>
      </c>
    </row>
    <row r="545" spans="1:2" x14ac:dyDescent="0.2">
      <c r="A545" t="s">
        <v>5984</v>
      </c>
      <c r="B545">
        <v>374</v>
      </c>
    </row>
    <row r="546" spans="1:2" x14ac:dyDescent="0.2">
      <c r="A546" t="s">
        <v>6209</v>
      </c>
      <c r="B546">
        <v>375</v>
      </c>
    </row>
    <row r="547" spans="1:2" x14ac:dyDescent="0.2">
      <c r="A547" t="s">
        <v>7365</v>
      </c>
      <c r="B547">
        <v>1792</v>
      </c>
    </row>
    <row r="548" spans="1:2" x14ac:dyDescent="0.2">
      <c r="A548" t="s">
        <v>8441</v>
      </c>
      <c r="B548">
        <v>376</v>
      </c>
    </row>
    <row r="549" spans="1:2" x14ac:dyDescent="0.2">
      <c r="A549" t="s">
        <v>6998</v>
      </c>
      <c r="B549">
        <v>377</v>
      </c>
    </row>
    <row r="550" spans="1:2" x14ac:dyDescent="0.2">
      <c r="A550" t="s">
        <v>7534</v>
      </c>
      <c r="B550">
        <v>378</v>
      </c>
    </row>
    <row r="551" spans="1:2" x14ac:dyDescent="0.2">
      <c r="A551" t="s">
        <v>10467</v>
      </c>
      <c r="B551">
        <v>4822</v>
      </c>
    </row>
    <row r="552" spans="1:2" x14ac:dyDescent="0.2">
      <c r="A552" t="s">
        <v>9490</v>
      </c>
      <c r="B552">
        <v>5230</v>
      </c>
    </row>
    <row r="553" spans="1:2" x14ac:dyDescent="0.2">
      <c r="A553" t="s">
        <v>10080</v>
      </c>
      <c r="B553">
        <v>4537</v>
      </c>
    </row>
    <row r="554" spans="1:2" x14ac:dyDescent="0.2">
      <c r="A554" t="s">
        <v>10254</v>
      </c>
      <c r="B554">
        <v>4619</v>
      </c>
    </row>
    <row r="555" spans="1:2" x14ac:dyDescent="0.2">
      <c r="A555" t="s">
        <v>10027</v>
      </c>
      <c r="B555">
        <v>3987</v>
      </c>
    </row>
    <row r="556" spans="1:2" x14ac:dyDescent="0.2">
      <c r="A556" t="s">
        <v>8316</v>
      </c>
      <c r="B556">
        <v>381</v>
      </c>
    </row>
    <row r="557" spans="1:2" x14ac:dyDescent="0.2">
      <c r="A557" t="s">
        <v>6661</v>
      </c>
      <c r="B557">
        <v>382</v>
      </c>
    </row>
    <row r="558" spans="1:2" x14ac:dyDescent="0.2">
      <c r="A558" t="s">
        <v>7268</v>
      </c>
      <c r="B558">
        <v>383</v>
      </c>
    </row>
    <row r="559" spans="1:2" x14ac:dyDescent="0.2">
      <c r="A559" t="s">
        <v>6861</v>
      </c>
      <c r="B559">
        <v>384</v>
      </c>
    </row>
    <row r="560" spans="1:2" x14ac:dyDescent="0.2">
      <c r="A560" t="s">
        <v>6654</v>
      </c>
      <c r="B560">
        <v>385</v>
      </c>
    </row>
    <row r="561" spans="1:2" x14ac:dyDescent="0.2">
      <c r="A561" t="s">
        <v>9810</v>
      </c>
      <c r="B561">
        <v>3765</v>
      </c>
    </row>
    <row r="562" spans="1:2" x14ac:dyDescent="0.2">
      <c r="A562" t="s">
        <v>5661</v>
      </c>
      <c r="B562">
        <v>2839</v>
      </c>
    </row>
    <row r="563" spans="1:2" x14ac:dyDescent="0.2">
      <c r="A563" t="s">
        <v>5662</v>
      </c>
      <c r="B563">
        <v>386</v>
      </c>
    </row>
    <row r="564" spans="1:2" x14ac:dyDescent="0.2">
      <c r="A564" t="s">
        <v>6653</v>
      </c>
      <c r="B564">
        <v>389</v>
      </c>
    </row>
    <row r="565" spans="1:2" x14ac:dyDescent="0.2">
      <c r="A565" t="s">
        <v>5734</v>
      </c>
      <c r="B565">
        <v>390</v>
      </c>
    </row>
    <row r="566" spans="1:2" x14ac:dyDescent="0.2">
      <c r="A566" t="s">
        <v>6652</v>
      </c>
      <c r="B566">
        <v>391</v>
      </c>
    </row>
    <row r="567" spans="1:2" x14ac:dyDescent="0.2">
      <c r="A567" t="s">
        <v>8056</v>
      </c>
      <c r="B567">
        <v>392</v>
      </c>
    </row>
    <row r="568" spans="1:2" x14ac:dyDescent="0.2">
      <c r="A568" t="s">
        <v>5813</v>
      </c>
      <c r="B568">
        <v>393</v>
      </c>
    </row>
    <row r="569" spans="1:2" x14ac:dyDescent="0.2">
      <c r="A569" t="s">
        <v>10213</v>
      </c>
      <c r="B569">
        <v>4589</v>
      </c>
    </row>
    <row r="570" spans="1:2" x14ac:dyDescent="0.2">
      <c r="A570" t="s">
        <v>9074</v>
      </c>
      <c r="B570">
        <v>3535</v>
      </c>
    </row>
    <row r="571" spans="1:2" x14ac:dyDescent="0.2">
      <c r="A571" t="s">
        <v>6651</v>
      </c>
      <c r="B571">
        <v>394</v>
      </c>
    </row>
    <row r="572" spans="1:2" x14ac:dyDescent="0.2">
      <c r="A572" t="s">
        <v>6650</v>
      </c>
      <c r="B572">
        <v>2937</v>
      </c>
    </row>
    <row r="573" spans="1:2" x14ac:dyDescent="0.2">
      <c r="A573" t="s">
        <v>7267</v>
      </c>
      <c r="B573">
        <v>395</v>
      </c>
    </row>
    <row r="574" spans="1:2" x14ac:dyDescent="0.2">
      <c r="A574" t="s">
        <v>6429</v>
      </c>
      <c r="B574">
        <v>396</v>
      </c>
    </row>
    <row r="575" spans="1:2" x14ac:dyDescent="0.2">
      <c r="A575" t="s">
        <v>6428</v>
      </c>
      <c r="B575">
        <v>3045</v>
      </c>
    </row>
    <row r="576" spans="1:2" x14ac:dyDescent="0.2">
      <c r="A576" t="s">
        <v>10417</v>
      </c>
      <c r="B576">
        <v>4774</v>
      </c>
    </row>
    <row r="577" spans="1:2" x14ac:dyDescent="0.2">
      <c r="A577" t="s">
        <v>6385</v>
      </c>
      <c r="B577">
        <v>397</v>
      </c>
    </row>
    <row r="578" spans="1:2" x14ac:dyDescent="0.2">
      <c r="A578" t="s">
        <v>6649</v>
      </c>
      <c r="B578">
        <v>398</v>
      </c>
    </row>
    <row r="579" spans="1:2" x14ac:dyDescent="0.2">
      <c r="A579" t="s">
        <v>7727</v>
      </c>
      <c r="B579">
        <v>399</v>
      </c>
    </row>
    <row r="580" spans="1:2" x14ac:dyDescent="0.2">
      <c r="A580" t="s">
        <v>6993</v>
      </c>
      <c r="B580">
        <v>400</v>
      </c>
    </row>
    <row r="581" spans="1:2" x14ac:dyDescent="0.2">
      <c r="A581" t="s">
        <v>8359</v>
      </c>
      <c r="B581">
        <v>401</v>
      </c>
    </row>
    <row r="582" spans="1:2" x14ac:dyDescent="0.2">
      <c r="A582" t="s">
        <v>6648</v>
      </c>
      <c r="B582">
        <v>402</v>
      </c>
    </row>
    <row r="583" spans="1:2" x14ac:dyDescent="0.2">
      <c r="A583" t="s">
        <v>8005</v>
      </c>
      <c r="B583">
        <v>403</v>
      </c>
    </row>
    <row r="584" spans="1:2" x14ac:dyDescent="0.2">
      <c r="A584" t="s">
        <v>8006</v>
      </c>
      <c r="B584">
        <v>3142</v>
      </c>
    </row>
    <row r="585" spans="1:2" x14ac:dyDescent="0.2">
      <c r="A585" t="s">
        <v>8762</v>
      </c>
      <c r="B585">
        <v>624</v>
      </c>
    </row>
    <row r="586" spans="1:2" x14ac:dyDescent="0.2">
      <c r="A586" t="s">
        <v>6647</v>
      </c>
      <c r="B586">
        <v>404</v>
      </c>
    </row>
    <row r="587" spans="1:2" x14ac:dyDescent="0.2">
      <c r="A587" t="s">
        <v>8179</v>
      </c>
      <c r="B587">
        <v>405</v>
      </c>
    </row>
    <row r="588" spans="1:2" x14ac:dyDescent="0.2">
      <c r="A588" t="s">
        <v>10413</v>
      </c>
      <c r="B588">
        <v>4770</v>
      </c>
    </row>
    <row r="589" spans="1:2" x14ac:dyDescent="0.2">
      <c r="A589" t="s">
        <v>10368</v>
      </c>
      <c r="B589">
        <v>4153</v>
      </c>
    </row>
    <row r="590" spans="1:2" x14ac:dyDescent="0.2">
      <c r="A590" t="s">
        <v>10451</v>
      </c>
      <c r="B590">
        <v>4808</v>
      </c>
    </row>
    <row r="591" spans="1:2" x14ac:dyDescent="0.2">
      <c r="A591" t="s">
        <v>5708</v>
      </c>
      <c r="B591">
        <v>406</v>
      </c>
    </row>
    <row r="592" spans="1:2" x14ac:dyDescent="0.2">
      <c r="A592" t="s">
        <v>6028</v>
      </c>
      <c r="B592">
        <v>407</v>
      </c>
    </row>
    <row r="593" spans="1:2" x14ac:dyDescent="0.2">
      <c r="A593" t="s">
        <v>6072</v>
      </c>
      <c r="B593">
        <v>408</v>
      </c>
    </row>
    <row r="594" spans="1:2" x14ac:dyDescent="0.2">
      <c r="A594" t="s">
        <v>8732</v>
      </c>
      <c r="B594">
        <v>3191</v>
      </c>
    </row>
    <row r="595" spans="1:2" x14ac:dyDescent="0.2">
      <c r="A595" t="s">
        <v>6646</v>
      </c>
      <c r="B595">
        <v>409</v>
      </c>
    </row>
    <row r="596" spans="1:2" x14ac:dyDescent="0.2">
      <c r="A596" t="s">
        <v>6645</v>
      </c>
      <c r="B596">
        <v>410</v>
      </c>
    </row>
    <row r="597" spans="1:2" x14ac:dyDescent="0.2">
      <c r="A597" t="s">
        <v>9489</v>
      </c>
      <c r="B597">
        <v>5312</v>
      </c>
    </row>
    <row r="598" spans="1:2" x14ac:dyDescent="0.2">
      <c r="A598" t="s">
        <v>8216</v>
      </c>
      <c r="B598">
        <v>411</v>
      </c>
    </row>
    <row r="599" spans="1:2" x14ac:dyDescent="0.2">
      <c r="A599" t="s">
        <v>5789</v>
      </c>
      <c r="B599">
        <v>412</v>
      </c>
    </row>
    <row r="600" spans="1:2" x14ac:dyDescent="0.2">
      <c r="A600" t="s">
        <v>10486</v>
      </c>
      <c r="B600">
        <v>4846</v>
      </c>
    </row>
    <row r="601" spans="1:2" x14ac:dyDescent="0.2">
      <c r="A601" t="s">
        <v>5820</v>
      </c>
      <c r="B601">
        <v>413</v>
      </c>
    </row>
    <row r="602" spans="1:2" x14ac:dyDescent="0.2">
      <c r="A602" t="s">
        <v>6864</v>
      </c>
      <c r="B602">
        <v>414</v>
      </c>
    </row>
    <row r="603" spans="1:2" x14ac:dyDescent="0.2">
      <c r="A603" t="s">
        <v>8816</v>
      </c>
      <c r="B603">
        <v>3276</v>
      </c>
    </row>
    <row r="604" spans="1:2" x14ac:dyDescent="0.2">
      <c r="A604" t="s">
        <v>7561</v>
      </c>
      <c r="B604">
        <v>415</v>
      </c>
    </row>
    <row r="605" spans="1:2" x14ac:dyDescent="0.2">
      <c r="A605" t="s">
        <v>6644</v>
      </c>
      <c r="B605">
        <v>416</v>
      </c>
    </row>
    <row r="606" spans="1:2" x14ac:dyDescent="0.2">
      <c r="A606" t="s">
        <v>10004</v>
      </c>
      <c r="B606">
        <v>3967</v>
      </c>
    </row>
    <row r="607" spans="1:2" x14ac:dyDescent="0.2">
      <c r="A607" t="s">
        <v>10291</v>
      </c>
      <c r="B607">
        <v>4652</v>
      </c>
    </row>
    <row r="608" spans="1:2" x14ac:dyDescent="0.2">
      <c r="A608" t="s">
        <v>9033</v>
      </c>
      <c r="B608">
        <v>3500</v>
      </c>
    </row>
    <row r="609" spans="1:2" x14ac:dyDescent="0.2">
      <c r="A609" t="s">
        <v>7484</v>
      </c>
      <c r="B609">
        <v>417</v>
      </c>
    </row>
    <row r="610" spans="1:2" x14ac:dyDescent="0.2">
      <c r="A610" t="s">
        <v>6643</v>
      </c>
      <c r="B610">
        <v>418</v>
      </c>
    </row>
    <row r="611" spans="1:2" x14ac:dyDescent="0.2">
      <c r="A611" t="s">
        <v>7317</v>
      </c>
      <c r="B611">
        <v>419</v>
      </c>
    </row>
    <row r="612" spans="1:2" x14ac:dyDescent="0.2">
      <c r="A612" t="s">
        <v>6642</v>
      </c>
      <c r="B612">
        <v>420</v>
      </c>
    </row>
    <row r="613" spans="1:2" x14ac:dyDescent="0.2">
      <c r="A613" t="s">
        <v>9026</v>
      </c>
      <c r="B613">
        <v>3493</v>
      </c>
    </row>
    <row r="614" spans="1:2" x14ac:dyDescent="0.2">
      <c r="A614" t="s">
        <v>8132</v>
      </c>
      <c r="B614">
        <v>421</v>
      </c>
    </row>
    <row r="615" spans="1:2" x14ac:dyDescent="0.2">
      <c r="A615" t="s">
        <v>6641</v>
      </c>
      <c r="B615">
        <v>422</v>
      </c>
    </row>
    <row r="616" spans="1:2" x14ac:dyDescent="0.2">
      <c r="A616" t="s">
        <v>7266</v>
      </c>
      <c r="B616">
        <v>423</v>
      </c>
    </row>
    <row r="617" spans="1:2" x14ac:dyDescent="0.2">
      <c r="A617" t="s">
        <v>7265</v>
      </c>
      <c r="B617">
        <v>3170</v>
      </c>
    </row>
    <row r="618" spans="1:2" x14ac:dyDescent="0.2">
      <c r="A618" t="s">
        <v>7264</v>
      </c>
      <c r="B618">
        <v>2898</v>
      </c>
    </row>
    <row r="619" spans="1:2" x14ac:dyDescent="0.2">
      <c r="A619" t="s">
        <v>7263</v>
      </c>
      <c r="B619">
        <v>2779</v>
      </c>
    </row>
    <row r="620" spans="1:2" x14ac:dyDescent="0.2">
      <c r="A620" t="s">
        <v>7260</v>
      </c>
      <c r="B620">
        <v>2763</v>
      </c>
    </row>
    <row r="621" spans="1:2" x14ac:dyDescent="0.2">
      <c r="A621" t="s">
        <v>7261</v>
      </c>
      <c r="B621">
        <v>653</v>
      </c>
    </row>
    <row r="622" spans="1:2" x14ac:dyDescent="0.2">
      <c r="A622" t="s">
        <v>10207</v>
      </c>
      <c r="B622">
        <v>4584</v>
      </c>
    </row>
    <row r="623" spans="1:2" x14ac:dyDescent="0.2">
      <c r="A623" t="s">
        <v>8062</v>
      </c>
      <c r="B623">
        <v>424</v>
      </c>
    </row>
    <row r="624" spans="1:2" x14ac:dyDescent="0.2">
      <c r="A624" t="s">
        <v>6640</v>
      </c>
      <c r="B624">
        <v>425</v>
      </c>
    </row>
    <row r="625" spans="1:2" x14ac:dyDescent="0.2">
      <c r="A625" t="s">
        <v>6639</v>
      </c>
      <c r="B625">
        <v>426</v>
      </c>
    </row>
    <row r="626" spans="1:2" x14ac:dyDescent="0.2">
      <c r="A626" t="s">
        <v>9780</v>
      </c>
      <c r="B626">
        <v>3743</v>
      </c>
    </row>
    <row r="627" spans="1:2" x14ac:dyDescent="0.2">
      <c r="A627" t="s">
        <v>6370</v>
      </c>
      <c r="B627">
        <v>427</v>
      </c>
    </row>
    <row r="628" spans="1:2" x14ac:dyDescent="0.2">
      <c r="A628" t="s">
        <v>9217</v>
      </c>
      <c r="B628">
        <v>5047</v>
      </c>
    </row>
    <row r="629" spans="1:2" x14ac:dyDescent="0.2">
      <c r="A629" t="s">
        <v>9281</v>
      </c>
      <c r="B629">
        <v>5022</v>
      </c>
    </row>
    <row r="630" spans="1:2" x14ac:dyDescent="0.2">
      <c r="A630" t="s">
        <v>7259</v>
      </c>
      <c r="B630">
        <v>428</v>
      </c>
    </row>
    <row r="631" spans="1:2" x14ac:dyDescent="0.2">
      <c r="A631" t="s">
        <v>8526</v>
      </c>
      <c r="B631">
        <v>2307</v>
      </c>
    </row>
    <row r="632" spans="1:2" x14ac:dyDescent="0.2">
      <c r="A632" t="s">
        <v>6638</v>
      </c>
      <c r="B632">
        <v>429</v>
      </c>
    </row>
    <row r="633" spans="1:2" x14ac:dyDescent="0.2">
      <c r="A633" t="s">
        <v>8655</v>
      </c>
      <c r="B633">
        <v>3041</v>
      </c>
    </row>
    <row r="634" spans="1:2" x14ac:dyDescent="0.2">
      <c r="A634" t="s">
        <v>8713</v>
      </c>
      <c r="B634">
        <v>3164</v>
      </c>
    </row>
    <row r="635" spans="1:2" x14ac:dyDescent="0.2">
      <c r="A635" t="s">
        <v>8262</v>
      </c>
      <c r="B635">
        <v>430</v>
      </c>
    </row>
    <row r="636" spans="1:2" x14ac:dyDescent="0.2">
      <c r="A636" t="s">
        <v>6637</v>
      </c>
      <c r="B636">
        <v>431</v>
      </c>
    </row>
    <row r="637" spans="1:2" x14ac:dyDescent="0.2">
      <c r="A637" t="s">
        <v>9874</v>
      </c>
      <c r="B637">
        <v>3837</v>
      </c>
    </row>
    <row r="638" spans="1:2" x14ac:dyDescent="0.2">
      <c r="A638" t="s">
        <v>7258</v>
      </c>
      <c r="B638">
        <v>432</v>
      </c>
    </row>
    <row r="639" spans="1:2" x14ac:dyDescent="0.2">
      <c r="A639" t="s">
        <v>8519</v>
      </c>
      <c r="B639">
        <v>2798</v>
      </c>
    </row>
    <row r="640" spans="1:2" x14ac:dyDescent="0.2">
      <c r="A640" t="s">
        <v>7256</v>
      </c>
      <c r="B640">
        <v>2759</v>
      </c>
    </row>
    <row r="641" spans="1:2" x14ac:dyDescent="0.2">
      <c r="A641" t="s">
        <v>7257</v>
      </c>
      <c r="B641">
        <v>2464</v>
      </c>
    </row>
    <row r="642" spans="1:2" x14ac:dyDescent="0.2">
      <c r="A642" t="s">
        <v>7496</v>
      </c>
      <c r="B642">
        <v>433</v>
      </c>
    </row>
    <row r="643" spans="1:2" x14ac:dyDescent="0.2">
      <c r="A643" t="s">
        <v>6636</v>
      </c>
      <c r="B643">
        <v>434</v>
      </c>
    </row>
    <row r="644" spans="1:2" x14ac:dyDescent="0.2">
      <c r="A644" t="s">
        <v>9478</v>
      </c>
      <c r="B644">
        <v>5301</v>
      </c>
    </row>
    <row r="645" spans="1:2" x14ac:dyDescent="0.2">
      <c r="A645" t="s">
        <v>9480</v>
      </c>
      <c r="B645">
        <v>5303</v>
      </c>
    </row>
    <row r="646" spans="1:2" x14ac:dyDescent="0.2">
      <c r="A646" t="s">
        <v>9479</v>
      </c>
      <c r="B646">
        <v>5302</v>
      </c>
    </row>
    <row r="647" spans="1:2" x14ac:dyDescent="0.2">
      <c r="A647" t="s">
        <v>6635</v>
      </c>
      <c r="B647">
        <v>435</v>
      </c>
    </row>
    <row r="648" spans="1:2" x14ac:dyDescent="0.2">
      <c r="A648" t="s">
        <v>7051</v>
      </c>
      <c r="B648">
        <v>436</v>
      </c>
    </row>
    <row r="649" spans="1:2" x14ac:dyDescent="0.2">
      <c r="A649" t="s">
        <v>8621</v>
      </c>
      <c r="B649">
        <v>2986</v>
      </c>
    </row>
    <row r="650" spans="1:2" x14ac:dyDescent="0.2">
      <c r="A650" t="s">
        <v>7373</v>
      </c>
      <c r="B650">
        <v>437</v>
      </c>
    </row>
    <row r="651" spans="1:2" x14ac:dyDescent="0.2">
      <c r="A651" t="s">
        <v>8110</v>
      </c>
      <c r="B651">
        <v>438</v>
      </c>
    </row>
    <row r="652" spans="1:2" x14ac:dyDescent="0.2">
      <c r="A652" t="s">
        <v>10401</v>
      </c>
      <c r="B652">
        <v>4758</v>
      </c>
    </row>
    <row r="653" spans="1:2" x14ac:dyDescent="0.2">
      <c r="A653" t="s">
        <v>7936</v>
      </c>
      <c r="B653">
        <v>441</v>
      </c>
    </row>
    <row r="654" spans="1:2" x14ac:dyDescent="0.2">
      <c r="A654" t="s">
        <v>6433</v>
      </c>
      <c r="B654">
        <v>442</v>
      </c>
    </row>
    <row r="655" spans="1:2" x14ac:dyDescent="0.2">
      <c r="A655" t="s">
        <v>7863</v>
      </c>
      <c r="B655">
        <v>443</v>
      </c>
    </row>
    <row r="656" spans="1:2" x14ac:dyDescent="0.2">
      <c r="A656" t="s">
        <v>8452</v>
      </c>
      <c r="B656">
        <v>444</v>
      </c>
    </row>
    <row r="657" spans="1:2" x14ac:dyDescent="0.2">
      <c r="A657" t="s">
        <v>5807</v>
      </c>
      <c r="B657">
        <v>445</v>
      </c>
    </row>
    <row r="658" spans="1:2" x14ac:dyDescent="0.2">
      <c r="A658" t="s">
        <v>6633</v>
      </c>
      <c r="B658">
        <v>446</v>
      </c>
    </row>
    <row r="659" spans="1:2" x14ac:dyDescent="0.2">
      <c r="A659" t="s">
        <v>10285</v>
      </c>
      <c r="B659">
        <v>4643</v>
      </c>
    </row>
    <row r="660" spans="1:2" x14ac:dyDescent="0.2">
      <c r="A660" t="s">
        <v>8708</v>
      </c>
      <c r="B660">
        <v>3125</v>
      </c>
    </row>
    <row r="661" spans="1:2" x14ac:dyDescent="0.2">
      <c r="A661" t="s">
        <v>5674</v>
      </c>
      <c r="B661">
        <v>447</v>
      </c>
    </row>
    <row r="662" spans="1:2" x14ac:dyDescent="0.2">
      <c r="A662" t="s">
        <v>6631</v>
      </c>
      <c r="B662">
        <v>448</v>
      </c>
    </row>
    <row r="663" spans="1:2" x14ac:dyDescent="0.2">
      <c r="A663" t="s">
        <v>8995</v>
      </c>
      <c r="B663">
        <v>3460</v>
      </c>
    </row>
    <row r="664" spans="1:2" x14ac:dyDescent="0.2">
      <c r="A664" t="s">
        <v>9787</v>
      </c>
      <c r="B664">
        <v>3750</v>
      </c>
    </row>
    <row r="665" spans="1:2" x14ac:dyDescent="0.2">
      <c r="A665" t="s">
        <v>7514</v>
      </c>
      <c r="B665">
        <v>449</v>
      </c>
    </row>
    <row r="666" spans="1:2" x14ac:dyDescent="0.2">
      <c r="A666" t="s">
        <v>7423</v>
      </c>
      <c r="B666">
        <v>450</v>
      </c>
    </row>
    <row r="667" spans="1:2" x14ac:dyDescent="0.2">
      <c r="A667" t="s">
        <v>6630</v>
      </c>
      <c r="B667">
        <v>451</v>
      </c>
    </row>
    <row r="668" spans="1:2" x14ac:dyDescent="0.2">
      <c r="A668" t="s">
        <v>9896</v>
      </c>
      <c r="B668">
        <v>3866</v>
      </c>
    </row>
    <row r="669" spans="1:2" x14ac:dyDescent="0.2">
      <c r="A669" t="s">
        <v>6629</v>
      </c>
      <c r="B669">
        <v>452</v>
      </c>
    </row>
    <row r="670" spans="1:2" x14ac:dyDescent="0.2">
      <c r="A670" t="s">
        <v>6437</v>
      </c>
      <c r="B670">
        <v>453</v>
      </c>
    </row>
    <row r="671" spans="1:2" x14ac:dyDescent="0.2">
      <c r="A671" t="s">
        <v>6438</v>
      </c>
      <c r="B671">
        <v>454</v>
      </c>
    </row>
    <row r="672" spans="1:2" x14ac:dyDescent="0.2">
      <c r="A672" t="s">
        <v>10418</v>
      </c>
      <c r="B672">
        <v>4775</v>
      </c>
    </row>
    <row r="673" spans="1:2" x14ac:dyDescent="0.2">
      <c r="A673" t="s">
        <v>7254</v>
      </c>
      <c r="B673">
        <v>455</v>
      </c>
    </row>
    <row r="674" spans="1:2" x14ac:dyDescent="0.2">
      <c r="A674" t="s">
        <v>7203</v>
      </c>
      <c r="B674">
        <v>456</v>
      </c>
    </row>
    <row r="675" spans="1:2" x14ac:dyDescent="0.2">
      <c r="A675" t="s">
        <v>7202</v>
      </c>
      <c r="B675">
        <v>2943</v>
      </c>
    </row>
    <row r="676" spans="1:2" x14ac:dyDescent="0.2">
      <c r="A676" t="s">
        <v>7201</v>
      </c>
      <c r="B676">
        <v>2944</v>
      </c>
    </row>
    <row r="677" spans="1:2" x14ac:dyDescent="0.2">
      <c r="A677" t="s">
        <v>7199</v>
      </c>
      <c r="B677">
        <v>3143</v>
      </c>
    </row>
    <row r="678" spans="1:2" x14ac:dyDescent="0.2">
      <c r="A678" t="s">
        <v>7200</v>
      </c>
      <c r="B678">
        <v>4725</v>
      </c>
    </row>
    <row r="679" spans="1:2" x14ac:dyDescent="0.2">
      <c r="A679" t="s">
        <v>6214</v>
      </c>
      <c r="B679">
        <v>457</v>
      </c>
    </row>
    <row r="680" spans="1:2" x14ac:dyDescent="0.2">
      <c r="A680" t="s">
        <v>6627</v>
      </c>
      <c r="B680">
        <v>2993</v>
      </c>
    </row>
    <row r="681" spans="1:2" x14ac:dyDescent="0.2">
      <c r="A681" t="s">
        <v>8740</v>
      </c>
      <c r="B681">
        <v>3203</v>
      </c>
    </row>
    <row r="682" spans="1:2" x14ac:dyDescent="0.2">
      <c r="A682" t="s">
        <v>7386</v>
      </c>
      <c r="B682">
        <v>9</v>
      </c>
    </row>
    <row r="683" spans="1:2" x14ac:dyDescent="0.2">
      <c r="A683" t="s">
        <v>7255</v>
      </c>
      <c r="B683">
        <v>458</v>
      </c>
    </row>
    <row r="684" spans="1:2" x14ac:dyDescent="0.2">
      <c r="A684" t="s">
        <v>7405</v>
      </c>
      <c r="B684">
        <v>459</v>
      </c>
    </row>
    <row r="685" spans="1:2" x14ac:dyDescent="0.2">
      <c r="A685" t="s">
        <v>9334</v>
      </c>
      <c r="B685">
        <v>5176</v>
      </c>
    </row>
    <row r="686" spans="1:2" x14ac:dyDescent="0.2">
      <c r="A686" t="s">
        <v>6229</v>
      </c>
      <c r="B686">
        <v>460</v>
      </c>
    </row>
    <row r="687" spans="1:2" x14ac:dyDescent="0.2">
      <c r="A687" t="s">
        <v>7733</v>
      </c>
      <c r="B687">
        <v>461</v>
      </c>
    </row>
    <row r="688" spans="1:2" x14ac:dyDescent="0.2">
      <c r="A688" t="s">
        <v>9076</v>
      </c>
      <c r="B688">
        <v>3538</v>
      </c>
    </row>
    <row r="689" spans="1:2" x14ac:dyDescent="0.2">
      <c r="A689" t="s">
        <v>7755</v>
      </c>
      <c r="B689">
        <v>462</v>
      </c>
    </row>
    <row r="690" spans="1:2" x14ac:dyDescent="0.2">
      <c r="A690" t="s">
        <v>10572</v>
      </c>
      <c r="B690">
        <v>5164</v>
      </c>
    </row>
    <row r="691" spans="1:2" x14ac:dyDescent="0.2">
      <c r="A691" t="s">
        <v>7563</v>
      </c>
      <c r="B691">
        <v>463</v>
      </c>
    </row>
    <row r="692" spans="1:2" x14ac:dyDescent="0.2">
      <c r="A692" t="s">
        <v>8568</v>
      </c>
      <c r="B692">
        <v>25</v>
      </c>
    </row>
    <row r="693" spans="1:2" x14ac:dyDescent="0.2">
      <c r="A693" t="s">
        <v>6801</v>
      </c>
      <c r="B693">
        <v>465</v>
      </c>
    </row>
    <row r="694" spans="1:2" x14ac:dyDescent="0.2">
      <c r="A694" t="s">
        <v>10292</v>
      </c>
      <c r="B694">
        <v>4653</v>
      </c>
    </row>
    <row r="695" spans="1:2" x14ac:dyDescent="0.2">
      <c r="A695" t="s">
        <v>6439</v>
      </c>
      <c r="B695">
        <v>466</v>
      </c>
    </row>
    <row r="696" spans="1:2" x14ac:dyDescent="0.2">
      <c r="A696" t="s">
        <v>8944</v>
      </c>
      <c r="B696">
        <v>3407</v>
      </c>
    </row>
    <row r="697" spans="1:2" x14ac:dyDescent="0.2">
      <c r="A697" t="s">
        <v>9851</v>
      </c>
      <c r="B697">
        <v>3815</v>
      </c>
    </row>
    <row r="698" spans="1:2" x14ac:dyDescent="0.2">
      <c r="A698" t="s">
        <v>7704</v>
      </c>
      <c r="B698">
        <v>468</v>
      </c>
    </row>
    <row r="699" spans="1:2" x14ac:dyDescent="0.2">
      <c r="A699" t="s">
        <v>7080</v>
      </c>
      <c r="B699">
        <v>469</v>
      </c>
    </row>
    <row r="700" spans="1:2" x14ac:dyDescent="0.2">
      <c r="A700" t="s">
        <v>8055</v>
      </c>
      <c r="B700">
        <v>470</v>
      </c>
    </row>
    <row r="701" spans="1:2" x14ac:dyDescent="0.2">
      <c r="A701" t="s">
        <v>8054</v>
      </c>
      <c r="B701">
        <v>3082</v>
      </c>
    </row>
    <row r="702" spans="1:2" x14ac:dyDescent="0.2">
      <c r="A702" t="s">
        <v>7951</v>
      </c>
      <c r="B702">
        <v>471</v>
      </c>
    </row>
    <row r="703" spans="1:2" x14ac:dyDescent="0.2">
      <c r="A703" t="s">
        <v>9000</v>
      </c>
      <c r="B703">
        <v>3467</v>
      </c>
    </row>
    <row r="704" spans="1:2" x14ac:dyDescent="0.2">
      <c r="A704" t="s">
        <v>6872</v>
      </c>
      <c r="B704">
        <v>472</v>
      </c>
    </row>
    <row r="705" spans="1:2" x14ac:dyDescent="0.2">
      <c r="A705" t="s">
        <v>7304</v>
      </c>
      <c r="B705">
        <v>474</v>
      </c>
    </row>
    <row r="706" spans="1:2" x14ac:dyDescent="0.2">
      <c r="A706" t="s">
        <v>7079</v>
      </c>
      <c r="B706">
        <v>475</v>
      </c>
    </row>
    <row r="707" spans="1:2" x14ac:dyDescent="0.2">
      <c r="A707" t="s">
        <v>9720</v>
      </c>
      <c r="B707">
        <v>3791</v>
      </c>
    </row>
    <row r="708" spans="1:2" x14ac:dyDescent="0.2">
      <c r="A708" t="s">
        <v>9255</v>
      </c>
      <c r="B708">
        <v>5103</v>
      </c>
    </row>
    <row r="709" spans="1:2" x14ac:dyDescent="0.2">
      <c r="A709" t="s">
        <v>6625</v>
      </c>
      <c r="B709">
        <v>476</v>
      </c>
    </row>
    <row r="710" spans="1:2" x14ac:dyDescent="0.2">
      <c r="A710" t="s">
        <v>6623</v>
      </c>
      <c r="B710">
        <v>3165</v>
      </c>
    </row>
    <row r="711" spans="1:2" x14ac:dyDescent="0.2">
      <c r="A711" t="s">
        <v>6622</v>
      </c>
      <c r="B711">
        <v>477</v>
      </c>
    </row>
    <row r="712" spans="1:2" x14ac:dyDescent="0.2">
      <c r="A712" t="s">
        <v>7617</v>
      </c>
      <c r="B712">
        <v>479</v>
      </c>
    </row>
    <row r="713" spans="1:2" x14ac:dyDescent="0.2">
      <c r="A713" t="s">
        <v>7630</v>
      </c>
      <c r="B713">
        <v>480</v>
      </c>
    </row>
    <row r="714" spans="1:2" x14ac:dyDescent="0.2">
      <c r="A714" t="s">
        <v>7824</v>
      </c>
      <c r="B714">
        <v>481</v>
      </c>
    </row>
    <row r="715" spans="1:2" x14ac:dyDescent="0.2">
      <c r="A715" t="s">
        <v>7253</v>
      </c>
      <c r="B715">
        <v>482</v>
      </c>
    </row>
    <row r="716" spans="1:2" x14ac:dyDescent="0.2">
      <c r="A716" t="s">
        <v>6619</v>
      </c>
      <c r="B716">
        <v>483</v>
      </c>
    </row>
    <row r="717" spans="1:2" x14ac:dyDescent="0.2">
      <c r="A717" t="s">
        <v>9743</v>
      </c>
      <c r="B717">
        <v>3705</v>
      </c>
    </row>
    <row r="718" spans="1:2" x14ac:dyDescent="0.2">
      <c r="A718" t="s">
        <v>7524</v>
      </c>
      <c r="B718">
        <v>484</v>
      </c>
    </row>
    <row r="719" spans="1:2" x14ac:dyDescent="0.2">
      <c r="A719" t="s">
        <v>7802</v>
      </c>
      <c r="B719">
        <v>485</v>
      </c>
    </row>
    <row r="720" spans="1:2" x14ac:dyDescent="0.2">
      <c r="A720" t="s">
        <v>10364</v>
      </c>
      <c r="B720">
        <v>4731</v>
      </c>
    </row>
    <row r="721" spans="1:2" x14ac:dyDescent="0.2">
      <c r="A721" t="s">
        <v>6440</v>
      </c>
      <c r="B721">
        <v>486</v>
      </c>
    </row>
    <row r="722" spans="1:2" x14ac:dyDescent="0.2">
      <c r="A722" t="s">
        <v>8040</v>
      </c>
      <c r="B722">
        <v>487</v>
      </c>
    </row>
    <row r="723" spans="1:2" x14ac:dyDescent="0.2">
      <c r="A723" t="s">
        <v>6618</v>
      </c>
      <c r="B723">
        <v>488</v>
      </c>
    </row>
    <row r="724" spans="1:2" x14ac:dyDescent="0.2">
      <c r="A724" t="s">
        <v>6617</v>
      </c>
      <c r="B724">
        <v>489</v>
      </c>
    </row>
    <row r="725" spans="1:2" x14ac:dyDescent="0.2">
      <c r="A725" t="s">
        <v>7778</v>
      </c>
      <c r="B725">
        <v>2810</v>
      </c>
    </row>
    <row r="726" spans="1:2" x14ac:dyDescent="0.2">
      <c r="A726" t="s">
        <v>7063</v>
      </c>
      <c r="B726">
        <v>490</v>
      </c>
    </row>
    <row r="727" spans="1:2" x14ac:dyDescent="0.2">
      <c r="A727" t="s">
        <v>9764</v>
      </c>
      <c r="B727">
        <v>3729</v>
      </c>
    </row>
    <row r="728" spans="1:2" x14ac:dyDescent="0.2">
      <c r="A728" t="s">
        <v>8334</v>
      </c>
      <c r="B728">
        <v>491</v>
      </c>
    </row>
    <row r="729" spans="1:2" x14ac:dyDescent="0.2">
      <c r="A729" t="s">
        <v>6616</v>
      </c>
      <c r="B729">
        <v>492</v>
      </c>
    </row>
    <row r="730" spans="1:2" x14ac:dyDescent="0.2">
      <c r="A730" t="s">
        <v>5848</v>
      </c>
      <c r="B730">
        <v>494</v>
      </c>
    </row>
    <row r="731" spans="1:2" x14ac:dyDescent="0.2">
      <c r="A731" t="s">
        <v>7378</v>
      </c>
      <c r="B731">
        <v>495</v>
      </c>
    </row>
    <row r="732" spans="1:2" x14ac:dyDescent="0.2">
      <c r="A732" t="s">
        <v>5723</v>
      </c>
      <c r="B732">
        <v>496</v>
      </c>
    </row>
    <row r="733" spans="1:2" x14ac:dyDescent="0.2">
      <c r="A733" t="s">
        <v>9107</v>
      </c>
      <c r="B733">
        <v>3572</v>
      </c>
    </row>
    <row r="734" spans="1:2" x14ac:dyDescent="0.2">
      <c r="A734" t="s">
        <v>9423</v>
      </c>
      <c r="B734">
        <v>5004</v>
      </c>
    </row>
    <row r="735" spans="1:2" x14ac:dyDescent="0.2">
      <c r="A735" t="s">
        <v>7994</v>
      </c>
      <c r="B735">
        <v>497</v>
      </c>
    </row>
    <row r="736" spans="1:2" x14ac:dyDescent="0.2">
      <c r="A736" t="s">
        <v>8560</v>
      </c>
      <c r="B736">
        <v>498</v>
      </c>
    </row>
    <row r="737" spans="1:2" x14ac:dyDescent="0.2">
      <c r="A737" t="s">
        <v>9527</v>
      </c>
      <c r="B737">
        <v>5347</v>
      </c>
    </row>
    <row r="738" spans="1:2" x14ac:dyDescent="0.2">
      <c r="A738" t="s">
        <v>7967</v>
      </c>
      <c r="B738">
        <v>499</v>
      </c>
    </row>
    <row r="739" spans="1:2" x14ac:dyDescent="0.2">
      <c r="A739" t="s">
        <v>8647</v>
      </c>
      <c r="B739">
        <v>3026</v>
      </c>
    </row>
    <row r="740" spans="1:2" x14ac:dyDescent="0.2">
      <c r="A740" t="s">
        <v>6615</v>
      </c>
      <c r="B740">
        <v>500</v>
      </c>
    </row>
    <row r="741" spans="1:2" x14ac:dyDescent="0.2">
      <c r="A741" t="s">
        <v>8249</v>
      </c>
      <c r="B741">
        <v>501</v>
      </c>
    </row>
    <row r="742" spans="1:2" x14ac:dyDescent="0.2">
      <c r="A742" t="s">
        <v>6614</v>
      </c>
      <c r="B742">
        <v>502</v>
      </c>
    </row>
    <row r="743" spans="1:2" x14ac:dyDescent="0.2">
      <c r="A743" t="s">
        <v>6419</v>
      </c>
      <c r="B743">
        <v>503</v>
      </c>
    </row>
    <row r="744" spans="1:2" x14ac:dyDescent="0.2">
      <c r="A744" t="s">
        <v>7991</v>
      </c>
      <c r="B744">
        <v>2819</v>
      </c>
    </row>
    <row r="745" spans="1:2" x14ac:dyDescent="0.2">
      <c r="A745" t="s">
        <v>6613</v>
      </c>
      <c r="B745">
        <v>505</v>
      </c>
    </row>
    <row r="746" spans="1:2" x14ac:dyDescent="0.2">
      <c r="A746" t="s">
        <v>8161</v>
      </c>
      <c r="B746">
        <v>506</v>
      </c>
    </row>
    <row r="747" spans="1:2" x14ac:dyDescent="0.2">
      <c r="A747" t="s">
        <v>5858</v>
      </c>
      <c r="B747">
        <v>507</v>
      </c>
    </row>
    <row r="748" spans="1:2" x14ac:dyDescent="0.2">
      <c r="A748" t="s">
        <v>8304</v>
      </c>
      <c r="B748">
        <v>508</v>
      </c>
    </row>
    <row r="749" spans="1:2" x14ac:dyDescent="0.2">
      <c r="A749" t="s">
        <v>8471</v>
      </c>
      <c r="B749">
        <v>509</v>
      </c>
    </row>
    <row r="750" spans="1:2" x14ac:dyDescent="0.2">
      <c r="A750" t="s">
        <v>8277</v>
      </c>
      <c r="B750">
        <v>510</v>
      </c>
    </row>
    <row r="751" spans="1:2" x14ac:dyDescent="0.2">
      <c r="A751" t="s">
        <v>6441</v>
      </c>
      <c r="B751">
        <v>511</v>
      </c>
    </row>
    <row r="752" spans="1:2" x14ac:dyDescent="0.2">
      <c r="A752" t="s">
        <v>8377</v>
      </c>
      <c r="B752">
        <v>2880</v>
      </c>
    </row>
    <row r="753" spans="1:2" x14ac:dyDescent="0.2">
      <c r="A753" t="s">
        <v>7816</v>
      </c>
      <c r="B753">
        <v>512</v>
      </c>
    </row>
    <row r="754" spans="1:2" x14ac:dyDescent="0.2">
      <c r="A754" t="s">
        <v>7683</v>
      </c>
      <c r="B754">
        <v>514</v>
      </c>
    </row>
    <row r="755" spans="1:2" x14ac:dyDescent="0.2">
      <c r="A755" t="s">
        <v>7252</v>
      </c>
      <c r="B755">
        <v>515</v>
      </c>
    </row>
    <row r="756" spans="1:2" x14ac:dyDescent="0.2">
      <c r="A756" t="s">
        <v>7251</v>
      </c>
      <c r="B756">
        <v>516</v>
      </c>
    </row>
    <row r="757" spans="1:2" x14ac:dyDescent="0.2">
      <c r="A757" t="s">
        <v>7092</v>
      </c>
      <c r="B757">
        <v>2945</v>
      </c>
    </row>
    <row r="758" spans="1:2" x14ac:dyDescent="0.2">
      <c r="A758" t="s">
        <v>8763</v>
      </c>
      <c r="B758">
        <v>2971</v>
      </c>
    </row>
    <row r="759" spans="1:2" x14ac:dyDescent="0.2">
      <c r="A759" t="s">
        <v>6612</v>
      </c>
      <c r="B759">
        <v>517</v>
      </c>
    </row>
    <row r="760" spans="1:2" x14ac:dyDescent="0.2">
      <c r="A760" t="s">
        <v>7028</v>
      </c>
      <c r="B760">
        <v>518</v>
      </c>
    </row>
    <row r="761" spans="1:2" x14ac:dyDescent="0.2">
      <c r="A761" t="s">
        <v>6611</v>
      </c>
      <c r="B761">
        <v>519</v>
      </c>
    </row>
    <row r="762" spans="1:2" x14ac:dyDescent="0.2">
      <c r="A762" t="s">
        <v>7250</v>
      </c>
      <c r="B762">
        <v>520</v>
      </c>
    </row>
    <row r="763" spans="1:2" x14ac:dyDescent="0.2">
      <c r="A763" t="s">
        <v>6609</v>
      </c>
      <c r="B763">
        <v>521</v>
      </c>
    </row>
    <row r="764" spans="1:2" x14ac:dyDescent="0.2">
      <c r="A764" t="s">
        <v>6608</v>
      </c>
      <c r="B764">
        <v>522</v>
      </c>
    </row>
    <row r="765" spans="1:2" x14ac:dyDescent="0.2">
      <c r="A765" t="s">
        <v>6607</v>
      </c>
      <c r="B765">
        <v>523</v>
      </c>
    </row>
    <row r="766" spans="1:2" x14ac:dyDescent="0.2">
      <c r="A766" t="s">
        <v>9203</v>
      </c>
      <c r="B766">
        <v>5032</v>
      </c>
    </row>
    <row r="767" spans="1:2" x14ac:dyDescent="0.2">
      <c r="A767" t="s">
        <v>7702</v>
      </c>
      <c r="B767">
        <v>524</v>
      </c>
    </row>
    <row r="768" spans="1:2" x14ac:dyDescent="0.2">
      <c r="A768" t="s">
        <v>8968</v>
      </c>
      <c r="B768">
        <v>3432</v>
      </c>
    </row>
    <row r="769" spans="1:2" x14ac:dyDescent="0.2">
      <c r="A769" t="s">
        <v>8507</v>
      </c>
      <c r="B769">
        <v>14</v>
      </c>
    </row>
    <row r="770" spans="1:2" x14ac:dyDescent="0.2">
      <c r="A770" t="s">
        <v>8654</v>
      </c>
      <c r="B770">
        <v>3040</v>
      </c>
    </row>
    <row r="771" spans="1:2" x14ac:dyDescent="0.2">
      <c r="A771" t="s">
        <v>7663</v>
      </c>
      <c r="B771">
        <v>525</v>
      </c>
    </row>
    <row r="772" spans="1:2" x14ac:dyDescent="0.2">
      <c r="A772" t="s">
        <v>8403</v>
      </c>
      <c r="B772">
        <v>526</v>
      </c>
    </row>
    <row r="773" spans="1:2" x14ac:dyDescent="0.2">
      <c r="A773" t="s">
        <v>6606</v>
      </c>
      <c r="B773">
        <v>528</v>
      </c>
    </row>
    <row r="774" spans="1:2" x14ac:dyDescent="0.2">
      <c r="A774" t="s">
        <v>6111</v>
      </c>
      <c r="B774">
        <v>529</v>
      </c>
    </row>
    <row r="775" spans="1:2" x14ac:dyDescent="0.2">
      <c r="A775" t="s">
        <v>9528</v>
      </c>
      <c r="B775">
        <v>5361</v>
      </c>
    </row>
    <row r="776" spans="1:2" x14ac:dyDescent="0.2">
      <c r="A776" t="s">
        <v>6605</v>
      </c>
      <c r="B776">
        <v>530</v>
      </c>
    </row>
    <row r="777" spans="1:2" x14ac:dyDescent="0.2">
      <c r="A777" t="s">
        <v>9287</v>
      </c>
      <c r="B777">
        <v>5179</v>
      </c>
    </row>
    <row r="778" spans="1:2" x14ac:dyDescent="0.2">
      <c r="A778" t="s">
        <v>10425</v>
      </c>
      <c r="B778">
        <v>4781</v>
      </c>
    </row>
    <row r="779" spans="1:2" x14ac:dyDescent="0.2">
      <c r="A779" t="s">
        <v>8224</v>
      </c>
      <c r="B779">
        <v>531</v>
      </c>
    </row>
    <row r="780" spans="1:2" x14ac:dyDescent="0.2">
      <c r="A780" t="s">
        <v>10498</v>
      </c>
      <c r="B780">
        <v>4859</v>
      </c>
    </row>
    <row r="781" spans="1:2" x14ac:dyDescent="0.2">
      <c r="A781" t="s">
        <v>7804</v>
      </c>
      <c r="B781">
        <v>532</v>
      </c>
    </row>
    <row r="782" spans="1:2" x14ac:dyDescent="0.2">
      <c r="A782" t="s">
        <v>8303</v>
      </c>
      <c r="B782">
        <v>533</v>
      </c>
    </row>
    <row r="783" spans="1:2" x14ac:dyDescent="0.2">
      <c r="A783" t="s">
        <v>9195</v>
      </c>
      <c r="B783">
        <v>5330</v>
      </c>
    </row>
    <row r="784" spans="1:2" x14ac:dyDescent="0.2">
      <c r="A784" t="s">
        <v>9401</v>
      </c>
      <c r="B784">
        <v>5254</v>
      </c>
    </row>
    <row r="785" spans="1:2" x14ac:dyDescent="0.2">
      <c r="A785" t="s">
        <v>6442</v>
      </c>
      <c r="B785">
        <v>534</v>
      </c>
    </row>
    <row r="786" spans="1:2" x14ac:dyDescent="0.2">
      <c r="A786" t="s">
        <v>9376</v>
      </c>
      <c r="B786">
        <v>5235</v>
      </c>
    </row>
    <row r="787" spans="1:2" x14ac:dyDescent="0.2">
      <c r="A787" t="s">
        <v>7249</v>
      </c>
      <c r="B787">
        <v>535</v>
      </c>
    </row>
    <row r="788" spans="1:2" x14ac:dyDescent="0.2">
      <c r="A788" t="s">
        <v>6603</v>
      </c>
      <c r="B788">
        <v>536</v>
      </c>
    </row>
    <row r="789" spans="1:2" x14ac:dyDescent="0.2">
      <c r="A789" t="s">
        <v>10081</v>
      </c>
      <c r="B789">
        <v>4538</v>
      </c>
    </row>
    <row r="790" spans="1:2" x14ac:dyDescent="0.2">
      <c r="A790" t="s">
        <v>8115</v>
      </c>
      <c r="B790">
        <v>537</v>
      </c>
    </row>
    <row r="791" spans="1:2" x14ac:dyDescent="0.2">
      <c r="A791" t="s">
        <v>8297</v>
      </c>
      <c r="B791">
        <v>538</v>
      </c>
    </row>
    <row r="792" spans="1:2" x14ac:dyDescent="0.2">
      <c r="A792" t="s">
        <v>9388</v>
      </c>
      <c r="B792">
        <v>5248</v>
      </c>
    </row>
    <row r="793" spans="1:2" x14ac:dyDescent="0.2">
      <c r="A793" t="s">
        <v>9583</v>
      </c>
      <c r="B793">
        <v>5708</v>
      </c>
    </row>
    <row r="794" spans="1:2" x14ac:dyDescent="0.2">
      <c r="A794" t="s">
        <v>7486</v>
      </c>
      <c r="B794">
        <v>539</v>
      </c>
    </row>
    <row r="795" spans="1:2" x14ac:dyDescent="0.2">
      <c r="A795" t="s">
        <v>8479</v>
      </c>
      <c r="B795">
        <v>540</v>
      </c>
    </row>
    <row r="796" spans="1:2" x14ac:dyDescent="0.2">
      <c r="A796" t="s">
        <v>6599</v>
      </c>
      <c r="B796">
        <v>541</v>
      </c>
    </row>
    <row r="797" spans="1:2" x14ac:dyDescent="0.2">
      <c r="A797" t="s">
        <v>6406</v>
      </c>
      <c r="B797">
        <v>7</v>
      </c>
    </row>
    <row r="798" spans="1:2" x14ac:dyDescent="0.2">
      <c r="A798" t="s">
        <v>10550</v>
      </c>
      <c r="B798">
        <v>4911</v>
      </c>
    </row>
    <row r="799" spans="1:2" x14ac:dyDescent="0.2">
      <c r="A799" t="s">
        <v>6596</v>
      </c>
      <c r="B799">
        <v>542</v>
      </c>
    </row>
    <row r="800" spans="1:2" x14ac:dyDescent="0.2">
      <c r="A800" t="s">
        <v>7827</v>
      </c>
      <c r="B800">
        <v>543</v>
      </c>
    </row>
    <row r="801" spans="1:2" x14ac:dyDescent="0.2">
      <c r="A801" t="s">
        <v>8092</v>
      </c>
      <c r="B801">
        <v>544</v>
      </c>
    </row>
    <row r="802" spans="1:2" x14ac:dyDescent="0.2">
      <c r="A802" t="s">
        <v>7248</v>
      </c>
      <c r="B802">
        <v>545</v>
      </c>
    </row>
    <row r="803" spans="1:2" x14ac:dyDescent="0.2">
      <c r="A803" t="s">
        <v>7247</v>
      </c>
      <c r="B803">
        <v>546</v>
      </c>
    </row>
    <row r="804" spans="1:2" x14ac:dyDescent="0.2">
      <c r="A804" t="s">
        <v>6595</v>
      </c>
      <c r="B804">
        <v>548</v>
      </c>
    </row>
    <row r="805" spans="1:2" x14ac:dyDescent="0.2">
      <c r="A805" t="s">
        <v>6594</v>
      </c>
      <c r="B805">
        <v>549</v>
      </c>
    </row>
    <row r="806" spans="1:2" x14ac:dyDescent="0.2">
      <c r="A806" t="s">
        <v>7922</v>
      </c>
      <c r="B806">
        <v>550</v>
      </c>
    </row>
    <row r="807" spans="1:2" x14ac:dyDescent="0.2">
      <c r="A807" t="s">
        <v>5780</v>
      </c>
      <c r="B807">
        <v>551</v>
      </c>
    </row>
    <row r="808" spans="1:2" x14ac:dyDescent="0.2">
      <c r="A808" t="s">
        <v>7891</v>
      </c>
      <c r="B808">
        <v>552</v>
      </c>
    </row>
    <row r="809" spans="1:2" x14ac:dyDescent="0.2">
      <c r="A809" t="s">
        <v>9174</v>
      </c>
      <c r="B809">
        <v>3644</v>
      </c>
    </row>
    <row r="810" spans="1:2" x14ac:dyDescent="0.2">
      <c r="A810" t="s">
        <v>8818</v>
      </c>
      <c r="B810">
        <v>3281</v>
      </c>
    </row>
    <row r="811" spans="1:2" x14ac:dyDescent="0.2">
      <c r="A811" t="s">
        <v>8830</v>
      </c>
      <c r="B811">
        <v>3295</v>
      </c>
    </row>
    <row r="812" spans="1:2" x14ac:dyDescent="0.2">
      <c r="A812" t="s">
        <v>8831</v>
      </c>
      <c r="B812">
        <v>3296</v>
      </c>
    </row>
    <row r="813" spans="1:2" x14ac:dyDescent="0.2">
      <c r="A813" t="s">
        <v>8832</v>
      </c>
      <c r="B813">
        <v>3297</v>
      </c>
    </row>
    <row r="814" spans="1:2" x14ac:dyDescent="0.2">
      <c r="A814" t="s">
        <v>7728</v>
      </c>
      <c r="B814">
        <v>553</v>
      </c>
    </row>
    <row r="815" spans="1:2" x14ac:dyDescent="0.2">
      <c r="A815" t="s">
        <v>9303</v>
      </c>
      <c r="B815">
        <v>5142</v>
      </c>
    </row>
    <row r="816" spans="1:2" x14ac:dyDescent="0.2">
      <c r="A816" t="s">
        <v>9545</v>
      </c>
      <c r="B816">
        <v>3658</v>
      </c>
    </row>
    <row r="817" spans="1:2" x14ac:dyDescent="0.2">
      <c r="A817" t="s">
        <v>7540</v>
      </c>
      <c r="B817">
        <v>554</v>
      </c>
    </row>
    <row r="818" spans="1:2" x14ac:dyDescent="0.2">
      <c r="A818" t="s">
        <v>7541</v>
      </c>
      <c r="B818">
        <v>3226</v>
      </c>
    </row>
    <row r="819" spans="1:2" x14ac:dyDescent="0.2">
      <c r="A819" t="s">
        <v>7078</v>
      </c>
      <c r="B819">
        <v>555</v>
      </c>
    </row>
    <row r="820" spans="1:2" x14ac:dyDescent="0.2">
      <c r="A820" t="s">
        <v>8342</v>
      </c>
      <c r="B820">
        <v>556</v>
      </c>
    </row>
    <row r="821" spans="1:2" x14ac:dyDescent="0.2">
      <c r="A821" t="s">
        <v>7246</v>
      </c>
      <c r="B821">
        <v>557</v>
      </c>
    </row>
    <row r="822" spans="1:2" x14ac:dyDescent="0.2">
      <c r="A822" t="s">
        <v>9520</v>
      </c>
      <c r="B822">
        <v>5703</v>
      </c>
    </row>
    <row r="823" spans="1:2" x14ac:dyDescent="0.2">
      <c r="A823" t="s">
        <v>7245</v>
      </c>
      <c r="B823">
        <v>558</v>
      </c>
    </row>
    <row r="824" spans="1:2" x14ac:dyDescent="0.2">
      <c r="A824" t="s">
        <v>7737</v>
      </c>
      <c r="B824">
        <v>559</v>
      </c>
    </row>
    <row r="825" spans="1:2" x14ac:dyDescent="0.2">
      <c r="A825" t="s">
        <v>6593</v>
      </c>
      <c r="B825">
        <v>560</v>
      </c>
    </row>
    <row r="826" spans="1:2" x14ac:dyDescent="0.2">
      <c r="A826" t="s">
        <v>8189</v>
      </c>
      <c r="B826">
        <v>561</v>
      </c>
    </row>
    <row r="827" spans="1:2" x14ac:dyDescent="0.2">
      <c r="A827" t="s">
        <v>6821</v>
      </c>
      <c r="B827">
        <v>562</v>
      </c>
    </row>
    <row r="828" spans="1:2" x14ac:dyDescent="0.2">
      <c r="A828" t="s">
        <v>7681</v>
      </c>
      <c r="B828">
        <v>563</v>
      </c>
    </row>
    <row r="829" spans="1:2" x14ac:dyDescent="0.2">
      <c r="A829" t="s">
        <v>6592</v>
      </c>
      <c r="B829">
        <v>564</v>
      </c>
    </row>
    <row r="830" spans="1:2" x14ac:dyDescent="0.2">
      <c r="A830" t="s">
        <v>7244</v>
      </c>
      <c r="B830">
        <v>565</v>
      </c>
    </row>
    <row r="831" spans="1:2" x14ac:dyDescent="0.2">
      <c r="A831" t="s">
        <v>7993</v>
      </c>
      <c r="B831">
        <v>566</v>
      </c>
    </row>
    <row r="832" spans="1:2" x14ac:dyDescent="0.2">
      <c r="A832" t="s">
        <v>6591</v>
      </c>
      <c r="B832">
        <v>567</v>
      </c>
    </row>
    <row r="833" spans="1:2" x14ac:dyDescent="0.2">
      <c r="A833" t="s">
        <v>6590</v>
      </c>
      <c r="B833">
        <v>568</v>
      </c>
    </row>
    <row r="834" spans="1:2" x14ac:dyDescent="0.2">
      <c r="A834" t="s">
        <v>6588</v>
      </c>
      <c r="B834">
        <v>570</v>
      </c>
    </row>
    <row r="835" spans="1:2" x14ac:dyDescent="0.2">
      <c r="A835" t="s">
        <v>5727</v>
      </c>
      <c r="B835">
        <v>571</v>
      </c>
    </row>
    <row r="836" spans="1:2" x14ac:dyDescent="0.2">
      <c r="A836" t="s">
        <v>10445</v>
      </c>
      <c r="B836">
        <v>4800</v>
      </c>
    </row>
    <row r="837" spans="1:2" x14ac:dyDescent="0.2">
      <c r="A837" t="s">
        <v>10321</v>
      </c>
      <c r="B837">
        <v>4680</v>
      </c>
    </row>
    <row r="838" spans="1:2" x14ac:dyDescent="0.2">
      <c r="A838" t="s">
        <v>10322</v>
      </c>
      <c r="B838">
        <v>4681</v>
      </c>
    </row>
    <row r="839" spans="1:2" x14ac:dyDescent="0.2">
      <c r="A839" t="s">
        <v>9536</v>
      </c>
      <c r="B839">
        <v>5375</v>
      </c>
    </row>
    <row r="840" spans="1:2" x14ac:dyDescent="0.2">
      <c r="A840" t="s">
        <v>5782</v>
      </c>
      <c r="B840">
        <v>572</v>
      </c>
    </row>
    <row r="841" spans="1:2" x14ac:dyDescent="0.2">
      <c r="A841" t="s">
        <v>8468</v>
      </c>
      <c r="B841">
        <v>2827</v>
      </c>
    </row>
    <row r="842" spans="1:2" x14ac:dyDescent="0.2">
      <c r="A842" t="s">
        <v>7296</v>
      </c>
      <c r="B842">
        <v>573</v>
      </c>
    </row>
    <row r="843" spans="1:2" x14ac:dyDescent="0.2">
      <c r="A843" t="s">
        <v>6583</v>
      </c>
      <c r="B843">
        <v>574</v>
      </c>
    </row>
    <row r="844" spans="1:2" x14ac:dyDescent="0.2">
      <c r="A844" t="s">
        <v>9717</v>
      </c>
      <c r="B844">
        <v>3777</v>
      </c>
    </row>
    <row r="845" spans="1:2" x14ac:dyDescent="0.2">
      <c r="A845" t="s">
        <v>6957</v>
      </c>
      <c r="B845">
        <v>575</v>
      </c>
    </row>
    <row r="846" spans="1:2" x14ac:dyDescent="0.2">
      <c r="A846" t="s">
        <v>6582</v>
      </c>
      <c r="B846">
        <v>576</v>
      </c>
    </row>
    <row r="847" spans="1:2" x14ac:dyDescent="0.2">
      <c r="A847" t="s">
        <v>9570</v>
      </c>
      <c r="B847">
        <v>577</v>
      </c>
    </row>
    <row r="848" spans="1:2" x14ac:dyDescent="0.2">
      <c r="A848" t="s">
        <v>9672</v>
      </c>
      <c r="B848">
        <v>3776</v>
      </c>
    </row>
    <row r="849" spans="1:2" x14ac:dyDescent="0.2">
      <c r="A849" t="s">
        <v>7243</v>
      </c>
      <c r="B849">
        <v>578</v>
      </c>
    </row>
    <row r="850" spans="1:2" x14ac:dyDescent="0.2">
      <c r="A850" t="s">
        <v>6860</v>
      </c>
      <c r="B850">
        <v>579</v>
      </c>
    </row>
    <row r="851" spans="1:2" x14ac:dyDescent="0.2">
      <c r="A851" t="s">
        <v>9439</v>
      </c>
      <c r="B851">
        <v>5053</v>
      </c>
    </row>
    <row r="852" spans="1:2" x14ac:dyDescent="0.2">
      <c r="A852" t="s">
        <v>9440</v>
      </c>
      <c r="B852">
        <v>5054</v>
      </c>
    </row>
    <row r="853" spans="1:2" x14ac:dyDescent="0.2">
      <c r="A853" t="s">
        <v>7503</v>
      </c>
      <c r="B853">
        <v>580</v>
      </c>
    </row>
    <row r="854" spans="1:2" x14ac:dyDescent="0.2">
      <c r="A854" t="s">
        <v>8111</v>
      </c>
      <c r="B854">
        <v>581</v>
      </c>
    </row>
    <row r="855" spans="1:2" x14ac:dyDescent="0.2">
      <c r="A855" t="s">
        <v>10067</v>
      </c>
      <c r="B855">
        <v>4524</v>
      </c>
    </row>
    <row r="856" spans="1:2" x14ac:dyDescent="0.2">
      <c r="A856" t="s">
        <v>6581</v>
      </c>
      <c r="B856">
        <v>582</v>
      </c>
    </row>
    <row r="857" spans="1:2" x14ac:dyDescent="0.2">
      <c r="A857" t="s">
        <v>8299</v>
      </c>
      <c r="B857">
        <v>583</v>
      </c>
    </row>
    <row r="858" spans="1:2" x14ac:dyDescent="0.2">
      <c r="A858" t="s">
        <v>9461</v>
      </c>
      <c r="B858">
        <v>5284</v>
      </c>
    </row>
    <row r="859" spans="1:2" x14ac:dyDescent="0.2">
      <c r="A859" t="s">
        <v>10261</v>
      </c>
      <c r="B859">
        <v>4622</v>
      </c>
    </row>
    <row r="860" spans="1:2" x14ac:dyDescent="0.2">
      <c r="A860" t="s">
        <v>10441</v>
      </c>
      <c r="B860">
        <v>4796</v>
      </c>
    </row>
    <row r="861" spans="1:2" x14ac:dyDescent="0.2">
      <c r="A861" t="s">
        <v>6580</v>
      </c>
      <c r="B861">
        <v>584</v>
      </c>
    </row>
    <row r="862" spans="1:2" x14ac:dyDescent="0.2">
      <c r="A862" t="s">
        <v>7453</v>
      </c>
      <c r="B862">
        <v>585</v>
      </c>
    </row>
    <row r="863" spans="1:2" x14ac:dyDescent="0.2">
      <c r="A863" t="s">
        <v>6992</v>
      </c>
      <c r="B863">
        <v>586</v>
      </c>
    </row>
    <row r="864" spans="1:2" x14ac:dyDescent="0.2">
      <c r="A864" t="s">
        <v>6579</v>
      </c>
      <c r="B864">
        <v>587</v>
      </c>
    </row>
    <row r="865" spans="1:2" x14ac:dyDescent="0.2">
      <c r="A865" t="s">
        <v>6836</v>
      </c>
      <c r="B865">
        <v>588</v>
      </c>
    </row>
    <row r="866" spans="1:2" x14ac:dyDescent="0.2">
      <c r="A866" t="s">
        <v>6835</v>
      </c>
      <c r="B866">
        <v>3132</v>
      </c>
    </row>
    <row r="867" spans="1:2" x14ac:dyDescent="0.2">
      <c r="A867" t="s">
        <v>6834</v>
      </c>
      <c r="B867">
        <v>3133</v>
      </c>
    </row>
    <row r="868" spans="1:2" x14ac:dyDescent="0.2">
      <c r="A868" t="s">
        <v>6833</v>
      </c>
      <c r="B868">
        <v>3134</v>
      </c>
    </row>
    <row r="869" spans="1:2" x14ac:dyDescent="0.2">
      <c r="A869" t="s">
        <v>6832</v>
      </c>
      <c r="B869">
        <v>3135</v>
      </c>
    </row>
    <row r="870" spans="1:2" x14ac:dyDescent="0.2">
      <c r="A870" t="s">
        <v>9950</v>
      </c>
      <c r="B870">
        <v>3916</v>
      </c>
    </row>
    <row r="871" spans="1:2" x14ac:dyDescent="0.2">
      <c r="A871" t="s">
        <v>8683</v>
      </c>
      <c r="B871">
        <v>3079</v>
      </c>
    </row>
    <row r="872" spans="1:2" x14ac:dyDescent="0.2">
      <c r="A872" t="s">
        <v>8176</v>
      </c>
      <c r="B872">
        <v>589</v>
      </c>
    </row>
    <row r="873" spans="1:2" x14ac:dyDescent="0.2">
      <c r="A873" t="s">
        <v>10479</v>
      </c>
      <c r="B873">
        <v>4839</v>
      </c>
    </row>
    <row r="874" spans="1:2" x14ac:dyDescent="0.2">
      <c r="A874" t="s">
        <v>9966</v>
      </c>
      <c r="B874">
        <v>3932</v>
      </c>
    </row>
    <row r="875" spans="1:2" x14ac:dyDescent="0.2">
      <c r="A875" t="s">
        <v>5701</v>
      </c>
      <c r="B875">
        <v>590</v>
      </c>
    </row>
    <row r="876" spans="1:2" x14ac:dyDescent="0.2">
      <c r="A876" t="s">
        <v>10275</v>
      </c>
      <c r="B876">
        <v>4633</v>
      </c>
    </row>
    <row r="877" spans="1:2" x14ac:dyDescent="0.2">
      <c r="A877" t="s">
        <v>8217</v>
      </c>
      <c r="B877">
        <v>591</v>
      </c>
    </row>
    <row r="878" spans="1:2" x14ac:dyDescent="0.2">
      <c r="A878" t="s">
        <v>8037</v>
      </c>
      <c r="B878">
        <v>592</v>
      </c>
    </row>
    <row r="879" spans="1:2" x14ac:dyDescent="0.2">
      <c r="A879" t="s">
        <v>7242</v>
      </c>
      <c r="B879">
        <v>593</v>
      </c>
    </row>
    <row r="880" spans="1:2" x14ac:dyDescent="0.2">
      <c r="A880" t="s">
        <v>6578</v>
      </c>
      <c r="B880">
        <v>594</v>
      </c>
    </row>
    <row r="881" spans="1:2" x14ac:dyDescent="0.2">
      <c r="A881" t="s">
        <v>6577</v>
      </c>
      <c r="B881">
        <v>595</v>
      </c>
    </row>
    <row r="882" spans="1:2" x14ac:dyDescent="0.2">
      <c r="A882" t="s">
        <v>5955</v>
      </c>
      <c r="B882">
        <v>596</v>
      </c>
    </row>
    <row r="883" spans="1:2" x14ac:dyDescent="0.2">
      <c r="A883" t="s">
        <v>5950</v>
      </c>
      <c r="B883">
        <v>3190</v>
      </c>
    </row>
    <row r="884" spans="1:2" x14ac:dyDescent="0.2">
      <c r="A884" t="s">
        <v>8515</v>
      </c>
      <c r="B884">
        <v>3269</v>
      </c>
    </row>
    <row r="885" spans="1:2" x14ac:dyDescent="0.2">
      <c r="A885" t="s">
        <v>8626</v>
      </c>
      <c r="B885">
        <v>467</v>
      </c>
    </row>
    <row r="886" spans="1:2" x14ac:dyDescent="0.2">
      <c r="A886" t="s">
        <v>8035</v>
      </c>
      <c r="B886">
        <v>597</v>
      </c>
    </row>
    <row r="887" spans="1:2" x14ac:dyDescent="0.2">
      <c r="A887" t="s">
        <v>6574</v>
      </c>
      <c r="B887">
        <v>598</v>
      </c>
    </row>
    <row r="888" spans="1:2" x14ac:dyDescent="0.2">
      <c r="A888" t="s">
        <v>8649</v>
      </c>
      <c r="B888">
        <v>3032</v>
      </c>
    </row>
    <row r="889" spans="1:2" x14ac:dyDescent="0.2">
      <c r="A889" t="s">
        <v>9771</v>
      </c>
      <c r="B889">
        <v>3736</v>
      </c>
    </row>
    <row r="890" spans="1:2" x14ac:dyDescent="0.2">
      <c r="A890" t="s">
        <v>8771</v>
      </c>
      <c r="B890">
        <v>3234</v>
      </c>
    </row>
    <row r="891" spans="1:2" x14ac:dyDescent="0.2">
      <c r="A891" t="s">
        <v>9958</v>
      </c>
      <c r="B891">
        <v>3924</v>
      </c>
    </row>
    <row r="892" spans="1:2" x14ac:dyDescent="0.2">
      <c r="A892" t="s">
        <v>7448</v>
      </c>
      <c r="B892">
        <v>599</v>
      </c>
    </row>
    <row r="893" spans="1:2" x14ac:dyDescent="0.2">
      <c r="A893" t="s">
        <v>7240</v>
      </c>
      <c r="B893">
        <v>600</v>
      </c>
    </row>
    <row r="894" spans="1:2" x14ac:dyDescent="0.2">
      <c r="A894" t="s">
        <v>7050</v>
      </c>
      <c r="B894">
        <v>601</v>
      </c>
    </row>
    <row r="895" spans="1:2" x14ac:dyDescent="0.2">
      <c r="A895" t="s">
        <v>9027</v>
      </c>
      <c r="B895">
        <v>3494</v>
      </c>
    </row>
    <row r="896" spans="1:2" x14ac:dyDescent="0.2">
      <c r="A896" t="s">
        <v>9014</v>
      </c>
      <c r="B896">
        <v>3480</v>
      </c>
    </row>
    <row r="897" spans="1:2" x14ac:dyDescent="0.2">
      <c r="A897" t="s">
        <v>7932</v>
      </c>
      <c r="B897">
        <v>602</v>
      </c>
    </row>
    <row r="898" spans="1:2" x14ac:dyDescent="0.2">
      <c r="A898" t="s">
        <v>7344</v>
      </c>
      <c r="B898">
        <v>603</v>
      </c>
    </row>
    <row r="899" spans="1:2" x14ac:dyDescent="0.2">
      <c r="A899" t="s">
        <v>7341</v>
      </c>
      <c r="B899">
        <v>604</v>
      </c>
    </row>
    <row r="900" spans="1:2" x14ac:dyDescent="0.2">
      <c r="A900" t="s">
        <v>8610</v>
      </c>
      <c r="B900">
        <v>2980</v>
      </c>
    </row>
    <row r="901" spans="1:2" x14ac:dyDescent="0.2">
      <c r="A901" t="s">
        <v>8964</v>
      </c>
      <c r="B901">
        <v>3428</v>
      </c>
    </row>
    <row r="902" spans="1:2" x14ac:dyDescent="0.2">
      <c r="A902" t="s">
        <v>10165</v>
      </c>
      <c r="B902">
        <v>4556</v>
      </c>
    </row>
    <row r="903" spans="1:2" x14ac:dyDescent="0.2">
      <c r="A903" t="s">
        <v>8950</v>
      </c>
      <c r="B903">
        <v>3414</v>
      </c>
    </row>
    <row r="904" spans="1:2" x14ac:dyDescent="0.2">
      <c r="A904" t="s">
        <v>8619</v>
      </c>
      <c r="B904">
        <v>2906</v>
      </c>
    </row>
    <row r="905" spans="1:2" x14ac:dyDescent="0.2">
      <c r="A905" t="s">
        <v>6571</v>
      </c>
      <c r="B905">
        <v>605</v>
      </c>
    </row>
    <row r="906" spans="1:2" x14ac:dyDescent="0.2">
      <c r="A906" t="s">
        <v>6570</v>
      </c>
      <c r="B906">
        <v>606</v>
      </c>
    </row>
    <row r="907" spans="1:2" x14ac:dyDescent="0.2">
      <c r="A907" t="s">
        <v>6443</v>
      </c>
      <c r="B907">
        <v>607</v>
      </c>
    </row>
    <row r="908" spans="1:2" x14ac:dyDescent="0.2">
      <c r="A908" t="s">
        <v>6569</v>
      </c>
      <c r="B908">
        <v>608</v>
      </c>
    </row>
    <row r="909" spans="1:2" x14ac:dyDescent="0.2">
      <c r="A909" t="s">
        <v>10433</v>
      </c>
      <c r="B909">
        <v>4789</v>
      </c>
    </row>
    <row r="910" spans="1:2" x14ac:dyDescent="0.2">
      <c r="A910" t="s">
        <v>9458</v>
      </c>
      <c r="B910">
        <v>5281</v>
      </c>
    </row>
    <row r="911" spans="1:2" x14ac:dyDescent="0.2">
      <c r="A911" t="s">
        <v>7499</v>
      </c>
      <c r="B911">
        <v>609</v>
      </c>
    </row>
    <row r="912" spans="1:2" x14ac:dyDescent="0.2">
      <c r="A912" t="s">
        <v>8639</v>
      </c>
      <c r="B912">
        <v>3020</v>
      </c>
    </row>
    <row r="913" spans="1:2" x14ac:dyDescent="0.2">
      <c r="A913" t="s">
        <v>6568</v>
      </c>
      <c r="B913">
        <v>610</v>
      </c>
    </row>
    <row r="914" spans="1:2" x14ac:dyDescent="0.2">
      <c r="A914" t="s">
        <v>7239</v>
      </c>
      <c r="B914">
        <v>611</v>
      </c>
    </row>
    <row r="915" spans="1:2" x14ac:dyDescent="0.2">
      <c r="A915" t="s">
        <v>8939</v>
      </c>
      <c r="B915">
        <v>3405</v>
      </c>
    </row>
    <row r="916" spans="1:2" x14ac:dyDescent="0.2">
      <c r="A916" t="s">
        <v>9825</v>
      </c>
      <c r="B916">
        <v>3796</v>
      </c>
    </row>
    <row r="917" spans="1:2" x14ac:dyDescent="0.2">
      <c r="A917" t="s">
        <v>9826</v>
      </c>
      <c r="B917">
        <v>3797</v>
      </c>
    </row>
    <row r="918" spans="1:2" x14ac:dyDescent="0.2">
      <c r="A918" t="s">
        <v>9142</v>
      </c>
      <c r="B918">
        <v>3606</v>
      </c>
    </row>
    <row r="919" spans="1:2" x14ac:dyDescent="0.2">
      <c r="A919" t="s">
        <v>6317</v>
      </c>
      <c r="B919">
        <v>612</v>
      </c>
    </row>
    <row r="920" spans="1:2" x14ac:dyDescent="0.2">
      <c r="A920" t="s">
        <v>7843</v>
      </c>
      <c r="B920">
        <v>613</v>
      </c>
    </row>
    <row r="921" spans="1:2" x14ac:dyDescent="0.2">
      <c r="A921" t="s">
        <v>8101</v>
      </c>
      <c r="B921">
        <v>614</v>
      </c>
    </row>
    <row r="922" spans="1:2" x14ac:dyDescent="0.2">
      <c r="A922" t="s">
        <v>6991</v>
      </c>
      <c r="B922">
        <v>615</v>
      </c>
    </row>
    <row r="923" spans="1:2" x14ac:dyDescent="0.2">
      <c r="A923" t="s">
        <v>8146</v>
      </c>
      <c r="B923">
        <v>616</v>
      </c>
    </row>
    <row r="924" spans="1:2" x14ac:dyDescent="0.2">
      <c r="A924" t="s">
        <v>7894</v>
      </c>
      <c r="B924">
        <v>617</v>
      </c>
    </row>
    <row r="925" spans="1:2" x14ac:dyDescent="0.2">
      <c r="A925" t="s">
        <v>7567</v>
      </c>
      <c r="B925">
        <v>618</v>
      </c>
    </row>
    <row r="926" spans="1:2" x14ac:dyDescent="0.2">
      <c r="A926" t="s">
        <v>9883</v>
      </c>
      <c r="B926">
        <v>3845</v>
      </c>
    </row>
    <row r="927" spans="1:2" x14ac:dyDescent="0.2">
      <c r="A927" t="s">
        <v>5677</v>
      </c>
      <c r="B927">
        <v>619</v>
      </c>
    </row>
    <row r="928" spans="1:2" x14ac:dyDescent="0.2">
      <c r="A928" t="s">
        <v>9402</v>
      </c>
      <c r="B928">
        <v>5255</v>
      </c>
    </row>
    <row r="929" spans="1:2" x14ac:dyDescent="0.2">
      <c r="A929" t="s">
        <v>9571</v>
      </c>
      <c r="B929">
        <v>3681</v>
      </c>
    </row>
    <row r="930" spans="1:2" x14ac:dyDescent="0.2">
      <c r="A930" t="s">
        <v>9102</v>
      </c>
      <c r="B930">
        <v>3567</v>
      </c>
    </row>
    <row r="931" spans="1:2" x14ac:dyDescent="0.2">
      <c r="A931" t="s">
        <v>8482</v>
      </c>
      <c r="B931">
        <v>2807</v>
      </c>
    </row>
    <row r="932" spans="1:2" x14ac:dyDescent="0.2">
      <c r="A932" t="s">
        <v>9556</v>
      </c>
      <c r="B932">
        <v>622</v>
      </c>
    </row>
    <row r="933" spans="1:2" x14ac:dyDescent="0.2">
      <c r="A933" t="s">
        <v>8669</v>
      </c>
      <c r="B933">
        <v>3061</v>
      </c>
    </row>
    <row r="934" spans="1:2" x14ac:dyDescent="0.2">
      <c r="A934" t="s">
        <v>8435</v>
      </c>
      <c r="B934">
        <v>623</v>
      </c>
    </row>
    <row r="935" spans="1:2" x14ac:dyDescent="0.2">
      <c r="A935" t="s">
        <v>8440</v>
      </c>
      <c r="B935">
        <v>29</v>
      </c>
    </row>
    <row r="936" spans="1:2" x14ac:dyDescent="0.2">
      <c r="A936" t="s">
        <v>7241</v>
      </c>
      <c r="B936">
        <v>2760</v>
      </c>
    </row>
    <row r="937" spans="1:2" x14ac:dyDescent="0.2">
      <c r="A937" t="s">
        <v>6894</v>
      </c>
      <c r="B937">
        <v>625</v>
      </c>
    </row>
    <row r="938" spans="1:2" x14ac:dyDescent="0.2">
      <c r="A938" t="s">
        <v>6444</v>
      </c>
      <c r="B938">
        <v>626</v>
      </c>
    </row>
    <row r="939" spans="1:2" x14ac:dyDescent="0.2">
      <c r="A939" t="s">
        <v>6904</v>
      </c>
      <c r="B939">
        <v>627</v>
      </c>
    </row>
    <row r="940" spans="1:2" x14ac:dyDescent="0.2">
      <c r="A940" t="s">
        <v>8296</v>
      </c>
      <c r="B940">
        <v>628</v>
      </c>
    </row>
    <row r="941" spans="1:2" x14ac:dyDescent="0.2">
      <c r="A941" t="s">
        <v>6567</v>
      </c>
      <c r="B941">
        <v>629</v>
      </c>
    </row>
    <row r="942" spans="1:2" x14ac:dyDescent="0.2">
      <c r="A942" t="s">
        <v>6800</v>
      </c>
      <c r="B942">
        <v>630</v>
      </c>
    </row>
    <row r="943" spans="1:2" x14ac:dyDescent="0.2">
      <c r="A943" t="s">
        <v>7391</v>
      </c>
      <c r="B943">
        <v>631</v>
      </c>
    </row>
    <row r="944" spans="1:2" x14ac:dyDescent="0.2">
      <c r="A944" t="s">
        <v>7693</v>
      </c>
      <c r="B944">
        <v>632</v>
      </c>
    </row>
    <row r="945" spans="1:2" x14ac:dyDescent="0.2">
      <c r="A945" t="s">
        <v>8171</v>
      </c>
      <c r="B945">
        <v>633</v>
      </c>
    </row>
    <row r="946" spans="1:2" x14ac:dyDescent="0.2">
      <c r="A946" t="s">
        <v>7551</v>
      </c>
      <c r="B946">
        <v>634</v>
      </c>
    </row>
    <row r="947" spans="1:2" x14ac:dyDescent="0.2">
      <c r="A947" t="s">
        <v>7552</v>
      </c>
      <c r="B947">
        <v>4695</v>
      </c>
    </row>
    <row r="948" spans="1:2" x14ac:dyDescent="0.2">
      <c r="A948" t="s">
        <v>10328</v>
      </c>
      <c r="B948">
        <v>4696</v>
      </c>
    </row>
    <row r="949" spans="1:2" x14ac:dyDescent="0.2">
      <c r="A949" t="s">
        <v>7553</v>
      </c>
      <c r="B949">
        <v>4694</v>
      </c>
    </row>
    <row r="950" spans="1:2" x14ac:dyDescent="0.2">
      <c r="A950" t="s">
        <v>10318</v>
      </c>
      <c r="B950">
        <v>4673</v>
      </c>
    </row>
    <row r="951" spans="1:2" x14ac:dyDescent="0.2">
      <c r="A951" t="s">
        <v>10319</v>
      </c>
      <c r="B951">
        <v>4678</v>
      </c>
    </row>
    <row r="952" spans="1:2" x14ac:dyDescent="0.2">
      <c r="A952" t="s">
        <v>10329</v>
      </c>
      <c r="B952">
        <v>4676</v>
      </c>
    </row>
    <row r="953" spans="1:2" x14ac:dyDescent="0.2">
      <c r="A953" t="s">
        <v>10320</v>
      </c>
      <c r="B953">
        <v>4679</v>
      </c>
    </row>
    <row r="954" spans="1:2" x14ac:dyDescent="0.2">
      <c r="A954" t="s">
        <v>6069</v>
      </c>
      <c r="B954">
        <v>635</v>
      </c>
    </row>
    <row r="955" spans="1:2" x14ac:dyDescent="0.2">
      <c r="A955" t="s">
        <v>7238</v>
      </c>
      <c r="B955">
        <v>636</v>
      </c>
    </row>
    <row r="956" spans="1:2" x14ac:dyDescent="0.2">
      <c r="A956" t="s">
        <v>7237</v>
      </c>
      <c r="B956">
        <v>2761</v>
      </c>
    </row>
    <row r="957" spans="1:2" x14ac:dyDescent="0.2">
      <c r="A957" t="s">
        <v>6566</v>
      </c>
      <c r="B957">
        <v>637</v>
      </c>
    </row>
    <row r="958" spans="1:2" x14ac:dyDescent="0.2">
      <c r="A958" t="s">
        <v>8012</v>
      </c>
      <c r="B958">
        <v>2860</v>
      </c>
    </row>
    <row r="959" spans="1:2" x14ac:dyDescent="0.2">
      <c r="A959" t="s">
        <v>8011</v>
      </c>
      <c r="B959">
        <v>2859</v>
      </c>
    </row>
    <row r="960" spans="1:2" x14ac:dyDescent="0.2">
      <c r="A960" t="s">
        <v>8785</v>
      </c>
      <c r="B960">
        <v>3252</v>
      </c>
    </row>
    <row r="961" spans="1:2" x14ac:dyDescent="0.2">
      <c r="A961" t="s">
        <v>10513</v>
      </c>
      <c r="B961">
        <v>4875</v>
      </c>
    </row>
    <row r="962" spans="1:2" x14ac:dyDescent="0.2">
      <c r="A962" t="s">
        <v>8461</v>
      </c>
      <c r="B962">
        <v>639</v>
      </c>
    </row>
    <row r="963" spans="1:2" x14ac:dyDescent="0.2">
      <c r="A963" t="s">
        <v>10432</v>
      </c>
      <c r="B963">
        <v>4788</v>
      </c>
    </row>
    <row r="964" spans="1:2" x14ac:dyDescent="0.2">
      <c r="A964" t="s">
        <v>7980</v>
      </c>
      <c r="B964">
        <v>2832</v>
      </c>
    </row>
    <row r="965" spans="1:2" x14ac:dyDescent="0.2">
      <c r="A965" t="s">
        <v>7981</v>
      </c>
      <c r="B965">
        <v>3167</v>
      </c>
    </row>
    <row r="966" spans="1:2" x14ac:dyDescent="0.2">
      <c r="A966" t="s">
        <v>7970</v>
      </c>
      <c r="B966">
        <v>641</v>
      </c>
    </row>
    <row r="967" spans="1:2" x14ac:dyDescent="0.2">
      <c r="A967" t="s">
        <v>9331</v>
      </c>
      <c r="B967">
        <v>5173</v>
      </c>
    </row>
    <row r="968" spans="1:2" x14ac:dyDescent="0.2">
      <c r="A968" t="s">
        <v>9421</v>
      </c>
      <c r="B968">
        <v>5002</v>
      </c>
    </row>
    <row r="969" spans="1:2" x14ac:dyDescent="0.2">
      <c r="A969" t="s">
        <v>6565</v>
      </c>
      <c r="B969">
        <v>642</v>
      </c>
    </row>
    <row r="970" spans="1:2" x14ac:dyDescent="0.2">
      <c r="A970" t="s">
        <v>6564</v>
      </c>
      <c r="B970">
        <v>643</v>
      </c>
    </row>
    <row r="971" spans="1:2" x14ac:dyDescent="0.2">
      <c r="A971" t="s">
        <v>6563</v>
      </c>
      <c r="B971">
        <v>644</v>
      </c>
    </row>
    <row r="972" spans="1:2" x14ac:dyDescent="0.2">
      <c r="A972" t="s">
        <v>9546</v>
      </c>
      <c r="B972">
        <v>3659</v>
      </c>
    </row>
    <row r="973" spans="1:2" x14ac:dyDescent="0.2">
      <c r="A973" t="s">
        <v>8677</v>
      </c>
      <c r="B973">
        <v>3069</v>
      </c>
    </row>
    <row r="974" spans="1:2" x14ac:dyDescent="0.2">
      <c r="A974" t="s">
        <v>8076</v>
      </c>
      <c r="B974">
        <v>645</v>
      </c>
    </row>
    <row r="975" spans="1:2" x14ac:dyDescent="0.2">
      <c r="A975" t="s">
        <v>6446</v>
      </c>
      <c r="B975">
        <v>646</v>
      </c>
    </row>
    <row r="976" spans="1:2" x14ac:dyDescent="0.2">
      <c r="A976" t="s">
        <v>8851</v>
      </c>
      <c r="B976">
        <v>3311</v>
      </c>
    </row>
    <row r="977" spans="1:2" x14ac:dyDescent="0.2">
      <c r="A977" t="s">
        <v>9181</v>
      </c>
      <c r="B977">
        <v>3650</v>
      </c>
    </row>
    <row r="978" spans="1:2" x14ac:dyDescent="0.2">
      <c r="A978" t="s">
        <v>7443</v>
      </c>
      <c r="B978">
        <v>647</v>
      </c>
    </row>
    <row r="979" spans="1:2" x14ac:dyDescent="0.2">
      <c r="A979" t="s">
        <v>7504</v>
      </c>
      <c r="B979">
        <v>648</v>
      </c>
    </row>
    <row r="980" spans="1:2" x14ac:dyDescent="0.2">
      <c r="A980" t="s">
        <v>6562</v>
      </c>
      <c r="B980">
        <v>649</v>
      </c>
    </row>
    <row r="981" spans="1:2" x14ac:dyDescent="0.2">
      <c r="A981" t="s">
        <v>5717</v>
      </c>
      <c r="B981">
        <v>650</v>
      </c>
    </row>
    <row r="982" spans="1:2" x14ac:dyDescent="0.2">
      <c r="A982" t="s">
        <v>9543</v>
      </c>
      <c r="B982">
        <v>5379</v>
      </c>
    </row>
    <row r="983" spans="1:2" x14ac:dyDescent="0.2">
      <c r="A983" t="s">
        <v>6286</v>
      </c>
      <c r="B983">
        <v>651</v>
      </c>
    </row>
    <row r="984" spans="1:2" x14ac:dyDescent="0.2">
      <c r="A984" t="s">
        <v>7646</v>
      </c>
      <c r="B984">
        <v>652</v>
      </c>
    </row>
    <row r="985" spans="1:2" x14ac:dyDescent="0.2">
      <c r="A985" t="s">
        <v>6455</v>
      </c>
      <c r="B985">
        <v>654</v>
      </c>
    </row>
    <row r="986" spans="1:2" x14ac:dyDescent="0.2">
      <c r="A986" t="s">
        <v>6457</v>
      </c>
      <c r="B986">
        <v>2781</v>
      </c>
    </row>
    <row r="987" spans="1:2" x14ac:dyDescent="0.2">
      <c r="A987" t="s">
        <v>8073</v>
      </c>
      <c r="B987">
        <v>655</v>
      </c>
    </row>
    <row r="988" spans="1:2" x14ac:dyDescent="0.2">
      <c r="A988" t="s">
        <v>7810</v>
      </c>
      <c r="B988">
        <v>657</v>
      </c>
    </row>
    <row r="989" spans="1:2" x14ac:dyDescent="0.2">
      <c r="A989" t="s">
        <v>6558</v>
      </c>
      <c r="B989">
        <v>658</v>
      </c>
    </row>
    <row r="990" spans="1:2" x14ac:dyDescent="0.2">
      <c r="A990" t="s">
        <v>7759</v>
      </c>
      <c r="B990">
        <v>659</v>
      </c>
    </row>
    <row r="991" spans="1:2" x14ac:dyDescent="0.2">
      <c r="A991" t="s">
        <v>9135</v>
      </c>
      <c r="B991">
        <v>3600</v>
      </c>
    </row>
    <row r="992" spans="1:2" x14ac:dyDescent="0.2">
      <c r="A992" t="s">
        <v>6557</v>
      </c>
      <c r="B992">
        <v>660</v>
      </c>
    </row>
    <row r="993" spans="1:2" x14ac:dyDescent="0.2">
      <c r="A993" t="s">
        <v>9438</v>
      </c>
      <c r="B993">
        <v>5052</v>
      </c>
    </row>
    <row r="994" spans="1:2" x14ac:dyDescent="0.2">
      <c r="A994" t="s">
        <v>8777</v>
      </c>
      <c r="B994">
        <v>3241</v>
      </c>
    </row>
    <row r="995" spans="1:2" x14ac:dyDescent="0.2">
      <c r="A995" t="s">
        <v>8778</v>
      </c>
      <c r="B995">
        <v>3242</v>
      </c>
    </row>
    <row r="996" spans="1:2" x14ac:dyDescent="0.2">
      <c r="A996" t="s">
        <v>8779</v>
      </c>
      <c r="B996">
        <v>6111</v>
      </c>
    </row>
    <row r="997" spans="1:2" x14ac:dyDescent="0.2">
      <c r="A997" t="s">
        <v>6554</v>
      </c>
      <c r="B997">
        <v>662</v>
      </c>
    </row>
    <row r="998" spans="1:2" x14ac:dyDescent="0.2">
      <c r="A998" t="s">
        <v>6553</v>
      </c>
      <c r="B998">
        <v>663</v>
      </c>
    </row>
    <row r="999" spans="1:2" x14ac:dyDescent="0.2">
      <c r="A999" t="s">
        <v>6555</v>
      </c>
      <c r="B999">
        <v>661</v>
      </c>
    </row>
    <row r="1000" spans="1:2" x14ac:dyDescent="0.2">
      <c r="A1000" t="s">
        <v>8516</v>
      </c>
      <c r="B1000">
        <v>664</v>
      </c>
    </row>
    <row r="1001" spans="1:2" x14ac:dyDescent="0.2">
      <c r="A1001" t="s">
        <v>9885</v>
      </c>
      <c r="B1001">
        <v>3847</v>
      </c>
    </row>
    <row r="1002" spans="1:2" x14ac:dyDescent="0.2">
      <c r="A1002" t="s">
        <v>7959</v>
      </c>
      <c r="B1002">
        <v>665</v>
      </c>
    </row>
    <row r="1003" spans="1:2" x14ac:dyDescent="0.2">
      <c r="A1003" t="s">
        <v>6467</v>
      </c>
      <c r="B1003">
        <v>667</v>
      </c>
    </row>
    <row r="1004" spans="1:2" x14ac:dyDescent="0.2">
      <c r="A1004" t="s">
        <v>6552</v>
      </c>
      <c r="B1004">
        <v>668</v>
      </c>
    </row>
    <row r="1005" spans="1:2" x14ac:dyDescent="0.2">
      <c r="A1005" t="s">
        <v>9173</v>
      </c>
      <c r="B1005">
        <v>3641</v>
      </c>
    </row>
    <row r="1006" spans="1:2" x14ac:dyDescent="0.2">
      <c r="A1006" t="s">
        <v>7614</v>
      </c>
      <c r="B1006">
        <v>669</v>
      </c>
    </row>
    <row r="1007" spans="1:2" x14ac:dyDescent="0.2">
      <c r="A1007" t="s">
        <v>5681</v>
      </c>
      <c r="B1007">
        <v>670</v>
      </c>
    </row>
    <row r="1008" spans="1:2" x14ac:dyDescent="0.2">
      <c r="A1008" t="s">
        <v>9425</v>
      </c>
      <c r="B1008">
        <v>5006</v>
      </c>
    </row>
    <row r="1009" spans="1:2" x14ac:dyDescent="0.2">
      <c r="A1009" t="s">
        <v>5675</v>
      </c>
      <c r="B1009">
        <v>671</v>
      </c>
    </row>
    <row r="1010" spans="1:2" x14ac:dyDescent="0.2">
      <c r="A1010" t="s">
        <v>10163</v>
      </c>
      <c r="B1010">
        <v>4554</v>
      </c>
    </row>
    <row r="1011" spans="1:2" x14ac:dyDescent="0.2">
      <c r="A1011" t="s">
        <v>8723</v>
      </c>
      <c r="B1011">
        <v>3178</v>
      </c>
    </row>
    <row r="1012" spans="1:2" x14ac:dyDescent="0.2">
      <c r="A1012" t="s">
        <v>6551</v>
      </c>
      <c r="B1012">
        <v>672</v>
      </c>
    </row>
    <row r="1013" spans="1:2" x14ac:dyDescent="0.2">
      <c r="A1013" t="s">
        <v>6550</v>
      </c>
      <c r="B1013">
        <v>673</v>
      </c>
    </row>
    <row r="1014" spans="1:2" x14ac:dyDescent="0.2">
      <c r="A1014" t="s">
        <v>6549</v>
      </c>
      <c r="B1014">
        <v>674</v>
      </c>
    </row>
    <row r="1015" spans="1:2" x14ac:dyDescent="0.2">
      <c r="A1015" t="s">
        <v>7350</v>
      </c>
      <c r="B1015">
        <v>675</v>
      </c>
    </row>
    <row r="1016" spans="1:2" x14ac:dyDescent="0.2">
      <c r="A1016" t="s">
        <v>9350</v>
      </c>
      <c r="B1016">
        <v>5205</v>
      </c>
    </row>
    <row r="1017" spans="1:2" x14ac:dyDescent="0.2">
      <c r="A1017" t="s">
        <v>7303</v>
      </c>
      <c r="B1017">
        <v>676</v>
      </c>
    </row>
    <row r="1018" spans="1:2" x14ac:dyDescent="0.2">
      <c r="A1018" t="s">
        <v>6548</v>
      </c>
      <c r="B1018">
        <v>677</v>
      </c>
    </row>
    <row r="1019" spans="1:2" x14ac:dyDescent="0.2">
      <c r="A1019" t="s">
        <v>9535</v>
      </c>
      <c r="B1019">
        <v>5372</v>
      </c>
    </row>
    <row r="1020" spans="1:2" x14ac:dyDescent="0.2">
      <c r="A1020" t="s">
        <v>10404</v>
      </c>
      <c r="B1020">
        <v>4761</v>
      </c>
    </row>
    <row r="1021" spans="1:2" x14ac:dyDescent="0.2">
      <c r="A1021" t="s">
        <v>8768</v>
      </c>
      <c r="B1021">
        <v>678</v>
      </c>
    </row>
    <row r="1022" spans="1:2" x14ac:dyDescent="0.2">
      <c r="A1022" t="s">
        <v>7913</v>
      </c>
      <c r="B1022">
        <v>4828</v>
      </c>
    </row>
    <row r="1023" spans="1:2" x14ac:dyDescent="0.2">
      <c r="A1023" t="s">
        <v>10420</v>
      </c>
      <c r="B1023">
        <v>4777</v>
      </c>
    </row>
    <row r="1024" spans="1:2" x14ac:dyDescent="0.2">
      <c r="A1024" t="s">
        <v>8082</v>
      </c>
      <c r="B1024">
        <v>679</v>
      </c>
    </row>
    <row r="1025" spans="1:2" x14ac:dyDescent="0.2">
      <c r="A1025" t="s">
        <v>6547</v>
      </c>
      <c r="B1025">
        <v>680</v>
      </c>
    </row>
    <row r="1026" spans="1:2" x14ac:dyDescent="0.2">
      <c r="A1026" t="s">
        <v>8169</v>
      </c>
      <c r="B1026">
        <v>681</v>
      </c>
    </row>
    <row r="1027" spans="1:2" x14ac:dyDescent="0.2">
      <c r="A1027" t="s">
        <v>9811</v>
      </c>
      <c r="B1027">
        <v>3766</v>
      </c>
    </row>
    <row r="1028" spans="1:2" x14ac:dyDescent="0.2">
      <c r="A1028" t="s">
        <v>9079</v>
      </c>
      <c r="B1028">
        <v>3542</v>
      </c>
    </row>
    <row r="1029" spans="1:2" x14ac:dyDescent="0.2">
      <c r="A1029" t="s">
        <v>5688</v>
      </c>
      <c r="B1029">
        <v>682</v>
      </c>
    </row>
    <row r="1030" spans="1:2" x14ac:dyDescent="0.2">
      <c r="A1030" t="s">
        <v>5962</v>
      </c>
      <c r="B1030">
        <v>683</v>
      </c>
    </row>
    <row r="1031" spans="1:2" x14ac:dyDescent="0.2">
      <c r="A1031" t="s">
        <v>10521</v>
      </c>
      <c r="B1031">
        <v>4882</v>
      </c>
    </row>
    <row r="1032" spans="1:2" x14ac:dyDescent="0.2">
      <c r="A1032" t="s">
        <v>7889</v>
      </c>
      <c r="B1032">
        <v>684</v>
      </c>
    </row>
    <row r="1033" spans="1:2" x14ac:dyDescent="0.2">
      <c r="A1033" t="s">
        <v>7662</v>
      </c>
      <c r="B1033">
        <v>685</v>
      </c>
    </row>
    <row r="1034" spans="1:2" x14ac:dyDescent="0.2">
      <c r="A1034" t="s">
        <v>9821</v>
      </c>
      <c r="B1034">
        <v>4133</v>
      </c>
    </row>
    <row r="1035" spans="1:2" x14ac:dyDescent="0.2">
      <c r="A1035" t="s">
        <v>6546</v>
      </c>
      <c r="B1035">
        <v>686</v>
      </c>
    </row>
    <row r="1036" spans="1:2" x14ac:dyDescent="0.2">
      <c r="A1036" t="s">
        <v>7049</v>
      </c>
      <c r="B1036">
        <v>687</v>
      </c>
    </row>
    <row r="1037" spans="1:2" x14ac:dyDescent="0.2">
      <c r="A1037" t="s">
        <v>8443</v>
      </c>
      <c r="B1037">
        <v>688</v>
      </c>
    </row>
    <row r="1038" spans="1:2" x14ac:dyDescent="0.2">
      <c r="A1038" t="s">
        <v>7821</v>
      </c>
      <c r="B1038">
        <v>689</v>
      </c>
    </row>
    <row r="1039" spans="1:2" x14ac:dyDescent="0.2">
      <c r="A1039" t="s">
        <v>6545</v>
      </c>
      <c r="B1039">
        <v>690</v>
      </c>
    </row>
    <row r="1040" spans="1:2" x14ac:dyDescent="0.2">
      <c r="A1040" t="s">
        <v>9554</v>
      </c>
      <c r="B1040">
        <v>3666</v>
      </c>
    </row>
    <row r="1041" spans="1:2" x14ac:dyDescent="0.2">
      <c r="A1041" t="s">
        <v>9893</v>
      </c>
      <c r="B1041">
        <v>3855</v>
      </c>
    </row>
    <row r="1042" spans="1:2" x14ac:dyDescent="0.2">
      <c r="A1042" t="s">
        <v>9962</v>
      </c>
      <c r="B1042">
        <v>3927</v>
      </c>
    </row>
    <row r="1043" spans="1:2" x14ac:dyDescent="0.2">
      <c r="A1043" t="s">
        <v>9955</v>
      </c>
      <c r="B1043">
        <v>3921</v>
      </c>
    </row>
    <row r="1044" spans="1:2" x14ac:dyDescent="0.2">
      <c r="A1044" t="s">
        <v>6544</v>
      </c>
      <c r="B1044">
        <v>691</v>
      </c>
    </row>
    <row r="1045" spans="1:2" x14ac:dyDescent="0.2">
      <c r="A1045" t="s">
        <v>6543</v>
      </c>
      <c r="B1045">
        <v>692</v>
      </c>
    </row>
    <row r="1046" spans="1:2" x14ac:dyDescent="0.2">
      <c r="A1046" t="s">
        <v>9227</v>
      </c>
      <c r="B1046">
        <v>5067</v>
      </c>
    </row>
    <row r="1047" spans="1:2" x14ac:dyDescent="0.2">
      <c r="A1047" t="s">
        <v>7880</v>
      </c>
      <c r="B1047">
        <v>693</v>
      </c>
    </row>
    <row r="1048" spans="1:2" x14ac:dyDescent="0.2">
      <c r="A1048" t="s">
        <v>7189</v>
      </c>
      <c r="B1048">
        <v>694</v>
      </c>
    </row>
    <row r="1049" spans="1:2" x14ac:dyDescent="0.2">
      <c r="A1049" t="s">
        <v>6542</v>
      </c>
      <c r="B1049">
        <v>695</v>
      </c>
    </row>
    <row r="1050" spans="1:2" x14ac:dyDescent="0.2">
      <c r="A1050" t="s">
        <v>9460</v>
      </c>
      <c r="B1050">
        <v>5283</v>
      </c>
    </row>
    <row r="1051" spans="1:2" x14ac:dyDescent="0.2">
      <c r="A1051" t="s">
        <v>7960</v>
      </c>
      <c r="B1051">
        <v>697</v>
      </c>
    </row>
    <row r="1052" spans="1:2" x14ac:dyDescent="0.2">
      <c r="A1052" t="s">
        <v>7864</v>
      </c>
      <c r="B1052">
        <v>698</v>
      </c>
    </row>
    <row r="1053" spans="1:2" x14ac:dyDescent="0.2">
      <c r="A1053" t="s">
        <v>5937</v>
      </c>
      <c r="B1053">
        <v>699</v>
      </c>
    </row>
    <row r="1054" spans="1:2" x14ac:dyDescent="0.2">
      <c r="A1054" t="s">
        <v>6541</v>
      </c>
      <c r="B1054">
        <v>700</v>
      </c>
    </row>
    <row r="1055" spans="1:2" x14ac:dyDescent="0.2">
      <c r="A1055" t="s">
        <v>6540</v>
      </c>
      <c r="B1055">
        <v>701</v>
      </c>
    </row>
    <row r="1056" spans="1:2" x14ac:dyDescent="0.2">
      <c r="A1056" t="s">
        <v>7914</v>
      </c>
      <c r="B1056">
        <v>702</v>
      </c>
    </row>
    <row r="1057" spans="1:2" x14ac:dyDescent="0.2">
      <c r="A1057" t="s">
        <v>9907</v>
      </c>
      <c r="B1057">
        <v>3876</v>
      </c>
    </row>
    <row r="1058" spans="1:2" x14ac:dyDescent="0.2">
      <c r="A1058" t="s">
        <v>9890</v>
      </c>
      <c r="B1058">
        <v>3852</v>
      </c>
    </row>
    <row r="1059" spans="1:2" x14ac:dyDescent="0.2">
      <c r="A1059" t="s">
        <v>9576</v>
      </c>
      <c r="B1059">
        <v>703</v>
      </c>
    </row>
    <row r="1060" spans="1:2" x14ac:dyDescent="0.2">
      <c r="A1060" t="s">
        <v>6829</v>
      </c>
      <c r="B1060">
        <v>705</v>
      </c>
    </row>
    <row r="1061" spans="1:2" x14ac:dyDescent="0.2">
      <c r="A1061" t="s">
        <v>6831</v>
      </c>
      <c r="B1061">
        <v>704</v>
      </c>
    </row>
    <row r="1062" spans="1:2" x14ac:dyDescent="0.2">
      <c r="A1062" t="s">
        <v>7188</v>
      </c>
      <c r="B1062">
        <v>706</v>
      </c>
    </row>
    <row r="1063" spans="1:2" x14ac:dyDescent="0.2">
      <c r="A1063" t="s">
        <v>9080</v>
      </c>
      <c r="B1063">
        <v>3543</v>
      </c>
    </row>
    <row r="1064" spans="1:2" x14ac:dyDescent="0.2">
      <c r="A1064" t="s">
        <v>9237</v>
      </c>
      <c r="B1064">
        <v>5077</v>
      </c>
    </row>
    <row r="1065" spans="1:2" x14ac:dyDescent="0.2">
      <c r="A1065" t="s">
        <v>7428</v>
      </c>
      <c r="B1065">
        <v>707</v>
      </c>
    </row>
    <row r="1066" spans="1:2" x14ac:dyDescent="0.2">
      <c r="A1066" t="s">
        <v>8357</v>
      </c>
      <c r="B1066">
        <v>708</v>
      </c>
    </row>
    <row r="1067" spans="1:2" x14ac:dyDescent="0.2">
      <c r="A1067" t="s">
        <v>9987</v>
      </c>
      <c r="B1067">
        <v>3951</v>
      </c>
    </row>
    <row r="1068" spans="1:2" x14ac:dyDescent="0.2">
      <c r="A1068" t="s">
        <v>5745</v>
      </c>
      <c r="B1068">
        <v>709</v>
      </c>
    </row>
    <row r="1069" spans="1:2" x14ac:dyDescent="0.2">
      <c r="A1069" t="s">
        <v>6539</v>
      </c>
      <c r="B1069">
        <v>710</v>
      </c>
    </row>
    <row r="1070" spans="1:2" x14ac:dyDescent="0.2">
      <c r="A1070" t="s">
        <v>6537</v>
      </c>
      <c r="B1070">
        <v>711</v>
      </c>
    </row>
    <row r="1071" spans="1:2" x14ac:dyDescent="0.2">
      <c r="A1071" t="s">
        <v>7187</v>
      </c>
      <c r="B1071">
        <v>712</v>
      </c>
    </row>
    <row r="1072" spans="1:2" x14ac:dyDescent="0.2">
      <c r="A1072" t="s">
        <v>7048</v>
      </c>
      <c r="B1072">
        <v>713</v>
      </c>
    </row>
    <row r="1073" spans="1:2" x14ac:dyDescent="0.2">
      <c r="A1073" t="s">
        <v>6536</v>
      </c>
      <c r="B1073">
        <v>714</v>
      </c>
    </row>
    <row r="1074" spans="1:2" x14ac:dyDescent="0.2">
      <c r="A1074" t="s">
        <v>8767</v>
      </c>
      <c r="B1074">
        <v>3104</v>
      </c>
    </row>
    <row r="1075" spans="1:2" x14ac:dyDescent="0.2">
      <c r="A1075" t="s">
        <v>9973</v>
      </c>
      <c r="B1075">
        <v>3939</v>
      </c>
    </row>
    <row r="1076" spans="1:2" x14ac:dyDescent="0.2">
      <c r="A1076" t="s">
        <v>6535</v>
      </c>
      <c r="B1076">
        <v>715</v>
      </c>
    </row>
    <row r="1077" spans="1:2" x14ac:dyDescent="0.2">
      <c r="A1077" t="s">
        <v>7186</v>
      </c>
      <c r="B1077">
        <v>716</v>
      </c>
    </row>
    <row r="1078" spans="1:2" x14ac:dyDescent="0.2">
      <c r="A1078" t="s">
        <v>7747</v>
      </c>
      <c r="B1078">
        <v>717</v>
      </c>
    </row>
    <row r="1079" spans="1:2" x14ac:dyDescent="0.2">
      <c r="A1079" t="s">
        <v>7555</v>
      </c>
      <c r="B1079">
        <v>718</v>
      </c>
    </row>
    <row r="1080" spans="1:2" x14ac:dyDescent="0.2">
      <c r="A1080" t="s">
        <v>10272</v>
      </c>
      <c r="B1080">
        <v>4630</v>
      </c>
    </row>
    <row r="1081" spans="1:2" x14ac:dyDescent="0.2">
      <c r="A1081" t="s">
        <v>8401</v>
      </c>
      <c r="B1081">
        <v>719</v>
      </c>
    </row>
    <row r="1082" spans="1:2" x14ac:dyDescent="0.2">
      <c r="A1082" t="s">
        <v>10234</v>
      </c>
      <c r="B1082">
        <v>3999</v>
      </c>
    </row>
    <row r="1083" spans="1:2" x14ac:dyDescent="0.2">
      <c r="A1083" t="s">
        <v>7477</v>
      </c>
      <c r="B1083">
        <v>720</v>
      </c>
    </row>
    <row r="1084" spans="1:2" x14ac:dyDescent="0.2">
      <c r="A1084" t="s">
        <v>10066</v>
      </c>
      <c r="B1084">
        <v>4523</v>
      </c>
    </row>
    <row r="1085" spans="1:2" x14ac:dyDescent="0.2">
      <c r="A1085" t="s">
        <v>5980</v>
      </c>
      <c r="B1085">
        <v>721</v>
      </c>
    </row>
    <row r="1086" spans="1:2" x14ac:dyDescent="0.2">
      <c r="A1086" t="s">
        <v>6534</v>
      </c>
      <c r="B1086">
        <v>722</v>
      </c>
    </row>
    <row r="1087" spans="1:2" x14ac:dyDescent="0.2">
      <c r="A1087" t="s">
        <v>8150</v>
      </c>
      <c r="B1087">
        <v>724</v>
      </c>
    </row>
    <row r="1088" spans="1:2" x14ac:dyDescent="0.2">
      <c r="A1088" t="s">
        <v>6533</v>
      </c>
      <c r="B1088">
        <v>725</v>
      </c>
    </row>
    <row r="1089" spans="1:2" x14ac:dyDescent="0.2">
      <c r="A1089" t="s">
        <v>8338</v>
      </c>
      <c r="B1089">
        <v>726</v>
      </c>
    </row>
    <row r="1090" spans="1:2" x14ac:dyDescent="0.2">
      <c r="A1090" t="s">
        <v>9574</v>
      </c>
      <c r="B1090">
        <v>3683</v>
      </c>
    </row>
    <row r="1091" spans="1:2" x14ac:dyDescent="0.2">
      <c r="A1091" t="s">
        <v>6999</v>
      </c>
      <c r="B1091">
        <v>727</v>
      </c>
    </row>
    <row r="1092" spans="1:2" x14ac:dyDescent="0.2">
      <c r="A1092" t="s">
        <v>7530</v>
      </c>
      <c r="B1092">
        <v>729</v>
      </c>
    </row>
    <row r="1093" spans="1:2" x14ac:dyDescent="0.2">
      <c r="A1093" t="s">
        <v>6224</v>
      </c>
      <c r="B1093">
        <v>730</v>
      </c>
    </row>
    <row r="1094" spans="1:2" x14ac:dyDescent="0.2">
      <c r="A1094" t="s">
        <v>6990</v>
      </c>
      <c r="B1094">
        <v>731</v>
      </c>
    </row>
    <row r="1095" spans="1:2" x14ac:dyDescent="0.2">
      <c r="A1095" t="s">
        <v>7184</v>
      </c>
      <c r="B1095">
        <v>732</v>
      </c>
    </row>
    <row r="1096" spans="1:2" x14ac:dyDescent="0.2">
      <c r="A1096" t="s">
        <v>9321</v>
      </c>
      <c r="B1096">
        <v>5161</v>
      </c>
    </row>
    <row r="1097" spans="1:2" x14ac:dyDescent="0.2">
      <c r="A1097" t="s">
        <v>10542</v>
      </c>
      <c r="B1097">
        <v>4904</v>
      </c>
    </row>
    <row r="1098" spans="1:2" x14ac:dyDescent="0.2">
      <c r="A1098" t="s">
        <v>10281</v>
      </c>
      <c r="B1098">
        <v>4638</v>
      </c>
    </row>
    <row r="1099" spans="1:2" x14ac:dyDescent="0.2">
      <c r="A1099" t="s">
        <v>10382</v>
      </c>
      <c r="B1099">
        <v>4742</v>
      </c>
    </row>
    <row r="1100" spans="1:2" x14ac:dyDescent="0.2">
      <c r="A1100" t="s">
        <v>6989</v>
      </c>
      <c r="B1100">
        <v>733</v>
      </c>
    </row>
    <row r="1101" spans="1:2" x14ac:dyDescent="0.2">
      <c r="A1101" t="s">
        <v>8444</v>
      </c>
      <c r="B1101">
        <v>734</v>
      </c>
    </row>
    <row r="1102" spans="1:2" x14ac:dyDescent="0.2">
      <c r="A1102" t="s">
        <v>6532</v>
      </c>
      <c r="B1102">
        <v>735</v>
      </c>
    </row>
    <row r="1103" spans="1:2" x14ac:dyDescent="0.2">
      <c r="A1103" t="s">
        <v>5951</v>
      </c>
      <c r="B1103">
        <v>2964</v>
      </c>
    </row>
    <row r="1104" spans="1:2" x14ac:dyDescent="0.2">
      <c r="A1104" t="s">
        <v>5683</v>
      </c>
      <c r="B1104">
        <v>736</v>
      </c>
    </row>
    <row r="1105" spans="1:2" x14ac:dyDescent="0.2">
      <c r="A1105" t="s">
        <v>6531</v>
      </c>
      <c r="B1105">
        <v>737</v>
      </c>
    </row>
    <row r="1106" spans="1:2" x14ac:dyDescent="0.2">
      <c r="A1106" t="s">
        <v>8630</v>
      </c>
      <c r="B1106">
        <v>3089</v>
      </c>
    </row>
    <row r="1107" spans="1:2" x14ac:dyDescent="0.2">
      <c r="A1107" t="s">
        <v>8810</v>
      </c>
      <c r="B1107">
        <v>3270</v>
      </c>
    </row>
    <row r="1108" spans="1:2" x14ac:dyDescent="0.2">
      <c r="A1108" t="s">
        <v>6530</v>
      </c>
      <c r="B1108">
        <v>738</v>
      </c>
    </row>
    <row r="1109" spans="1:2" x14ac:dyDescent="0.2">
      <c r="A1109" t="s">
        <v>6268</v>
      </c>
      <c r="B1109">
        <v>739</v>
      </c>
    </row>
    <row r="1110" spans="1:2" x14ac:dyDescent="0.2">
      <c r="A1110" t="s">
        <v>6528</v>
      </c>
      <c r="B1110">
        <v>740</v>
      </c>
    </row>
    <row r="1111" spans="1:2" x14ac:dyDescent="0.2">
      <c r="A1111" t="s">
        <v>6527</v>
      </c>
      <c r="B1111">
        <v>2981</v>
      </c>
    </row>
    <row r="1112" spans="1:2" x14ac:dyDescent="0.2">
      <c r="A1112" t="s">
        <v>6526</v>
      </c>
      <c r="B1112">
        <v>741</v>
      </c>
    </row>
    <row r="1113" spans="1:2" x14ac:dyDescent="0.2">
      <c r="A1113" t="s">
        <v>9981</v>
      </c>
      <c r="B1113">
        <v>3945</v>
      </c>
    </row>
    <row r="1114" spans="1:2" x14ac:dyDescent="0.2">
      <c r="A1114" t="s">
        <v>7027</v>
      </c>
      <c r="B1114">
        <v>742</v>
      </c>
    </row>
    <row r="1115" spans="1:2" x14ac:dyDescent="0.2">
      <c r="A1115" t="s">
        <v>6468</v>
      </c>
      <c r="B1115">
        <v>743</v>
      </c>
    </row>
    <row r="1116" spans="1:2" x14ac:dyDescent="0.2">
      <c r="A1116" t="s">
        <v>7299</v>
      </c>
      <c r="B1116">
        <v>744</v>
      </c>
    </row>
    <row r="1117" spans="1:2" x14ac:dyDescent="0.2">
      <c r="A1117" t="s">
        <v>5808</v>
      </c>
      <c r="B1117">
        <v>745</v>
      </c>
    </row>
    <row r="1118" spans="1:2" x14ac:dyDescent="0.2">
      <c r="A1118" t="s">
        <v>7026</v>
      </c>
      <c r="B1118">
        <v>746</v>
      </c>
    </row>
    <row r="1119" spans="1:2" x14ac:dyDescent="0.2">
      <c r="A1119" t="s">
        <v>7025</v>
      </c>
      <c r="B1119">
        <v>2770</v>
      </c>
    </row>
    <row r="1120" spans="1:2" x14ac:dyDescent="0.2">
      <c r="A1120" t="s">
        <v>10537</v>
      </c>
      <c r="B1120">
        <v>4899</v>
      </c>
    </row>
    <row r="1121" spans="1:2" x14ac:dyDescent="0.2">
      <c r="A1121" t="s">
        <v>7538</v>
      </c>
      <c r="B1121">
        <v>747</v>
      </c>
    </row>
    <row r="1122" spans="1:2" x14ac:dyDescent="0.2">
      <c r="A1122" t="s">
        <v>9464</v>
      </c>
      <c r="B1122">
        <v>5287</v>
      </c>
    </row>
    <row r="1123" spans="1:2" x14ac:dyDescent="0.2">
      <c r="A1123" t="s">
        <v>6525</v>
      </c>
      <c r="B1123">
        <v>748</v>
      </c>
    </row>
    <row r="1124" spans="1:2" x14ac:dyDescent="0.2">
      <c r="A1124" t="s">
        <v>7751</v>
      </c>
      <c r="B1124">
        <v>749</v>
      </c>
    </row>
    <row r="1125" spans="1:2" x14ac:dyDescent="0.2">
      <c r="A1125" t="s">
        <v>10061</v>
      </c>
      <c r="B1125">
        <v>4518</v>
      </c>
    </row>
    <row r="1126" spans="1:2" x14ac:dyDescent="0.2">
      <c r="A1126" t="s">
        <v>7565</v>
      </c>
      <c r="B1126">
        <v>750</v>
      </c>
    </row>
    <row r="1127" spans="1:2" x14ac:dyDescent="0.2">
      <c r="A1127" t="s">
        <v>9739</v>
      </c>
      <c r="B1127">
        <v>3701</v>
      </c>
    </row>
    <row r="1128" spans="1:2" x14ac:dyDescent="0.2">
      <c r="A1128" t="s">
        <v>9258</v>
      </c>
      <c r="B1128">
        <v>5107</v>
      </c>
    </row>
    <row r="1129" spans="1:2" x14ac:dyDescent="0.2">
      <c r="A1129" t="s">
        <v>10019</v>
      </c>
      <c r="B1129">
        <v>3979</v>
      </c>
    </row>
    <row r="1130" spans="1:2" x14ac:dyDescent="0.2">
      <c r="A1130" t="s">
        <v>6474</v>
      </c>
      <c r="B1130">
        <v>751</v>
      </c>
    </row>
    <row r="1131" spans="1:2" x14ac:dyDescent="0.2">
      <c r="A1131" t="s">
        <v>8493</v>
      </c>
      <c r="B1131">
        <v>752</v>
      </c>
    </row>
    <row r="1132" spans="1:2" x14ac:dyDescent="0.2">
      <c r="A1132" t="s">
        <v>10023</v>
      </c>
      <c r="B1132">
        <v>3983</v>
      </c>
    </row>
    <row r="1133" spans="1:2" x14ac:dyDescent="0.2">
      <c r="A1133" t="s">
        <v>9529</v>
      </c>
      <c r="B1133">
        <v>5349</v>
      </c>
    </row>
    <row r="1134" spans="1:2" x14ac:dyDescent="0.2">
      <c r="A1134" t="s">
        <v>10533</v>
      </c>
      <c r="B1134">
        <v>4895</v>
      </c>
    </row>
    <row r="1135" spans="1:2" x14ac:dyDescent="0.2">
      <c r="A1135" t="s">
        <v>7713</v>
      </c>
      <c r="B1135">
        <v>753</v>
      </c>
    </row>
    <row r="1136" spans="1:2" x14ac:dyDescent="0.2">
      <c r="A1136" t="s">
        <v>7183</v>
      </c>
      <c r="B1136">
        <v>754</v>
      </c>
    </row>
    <row r="1137" spans="1:2" x14ac:dyDescent="0.2">
      <c r="A1137" t="s">
        <v>9496</v>
      </c>
      <c r="B1137">
        <v>5315</v>
      </c>
    </row>
    <row r="1138" spans="1:2" x14ac:dyDescent="0.2">
      <c r="A1138" t="s">
        <v>9812</v>
      </c>
      <c r="B1138">
        <v>3767</v>
      </c>
    </row>
    <row r="1139" spans="1:2" x14ac:dyDescent="0.2">
      <c r="A1139" t="s">
        <v>9912</v>
      </c>
      <c r="B1139">
        <v>3881</v>
      </c>
    </row>
    <row r="1140" spans="1:2" x14ac:dyDescent="0.2">
      <c r="A1140" t="s">
        <v>6523</v>
      </c>
      <c r="B1140">
        <v>755</v>
      </c>
    </row>
    <row r="1141" spans="1:2" x14ac:dyDescent="0.2">
      <c r="A1141" t="s">
        <v>7527</v>
      </c>
      <c r="B1141">
        <v>756</v>
      </c>
    </row>
    <row r="1142" spans="1:2" x14ac:dyDescent="0.2">
      <c r="A1142" t="s">
        <v>7528</v>
      </c>
      <c r="B1142">
        <v>3090</v>
      </c>
    </row>
    <row r="1143" spans="1:2" x14ac:dyDescent="0.2">
      <c r="A1143" t="s">
        <v>9960</v>
      </c>
      <c r="B1143">
        <v>3926</v>
      </c>
    </row>
    <row r="1144" spans="1:2" x14ac:dyDescent="0.2">
      <c r="A1144" t="s">
        <v>6521</v>
      </c>
      <c r="B1144">
        <v>757</v>
      </c>
    </row>
    <row r="1145" spans="1:2" x14ac:dyDescent="0.2">
      <c r="A1145" t="s">
        <v>7313</v>
      </c>
      <c r="B1145">
        <v>758</v>
      </c>
    </row>
    <row r="1146" spans="1:2" x14ac:dyDescent="0.2">
      <c r="A1146" t="s">
        <v>6896</v>
      </c>
      <c r="B1146">
        <v>759</v>
      </c>
    </row>
    <row r="1147" spans="1:2" x14ac:dyDescent="0.2">
      <c r="A1147" t="s">
        <v>7444</v>
      </c>
      <c r="B1147">
        <v>760</v>
      </c>
    </row>
    <row r="1148" spans="1:2" x14ac:dyDescent="0.2">
      <c r="A1148" t="s">
        <v>7798</v>
      </c>
      <c r="B1148">
        <v>761</v>
      </c>
    </row>
    <row r="1149" spans="1:2" x14ac:dyDescent="0.2">
      <c r="A1149" t="s">
        <v>10426</v>
      </c>
      <c r="B1149">
        <v>4782</v>
      </c>
    </row>
    <row r="1150" spans="1:2" x14ac:dyDescent="0.2">
      <c r="A1150" t="s">
        <v>7062</v>
      </c>
      <c r="B1150">
        <v>762</v>
      </c>
    </row>
    <row r="1151" spans="1:2" x14ac:dyDescent="0.2">
      <c r="A1151" t="s">
        <v>5982</v>
      </c>
      <c r="B1151">
        <v>2142</v>
      </c>
    </row>
    <row r="1152" spans="1:2" x14ac:dyDescent="0.2">
      <c r="A1152" t="s">
        <v>7182</v>
      </c>
      <c r="B1152">
        <v>763</v>
      </c>
    </row>
    <row r="1153" spans="1:2" x14ac:dyDescent="0.2">
      <c r="A1153" t="s">
        <v>8540</v>
      </c>
      <c r="B1153">
        <v>1627</v>
      </c>
    </row>
    <row r="1154" spans="1:2" x14ac:dyDescent="0.2">
      <c r="A1154" t="s">
        <v>8094</v>
      </c>
      <c r="B1154">
        <v>764</v>
      </c>
    </row>
    <row r="1155" spans="1:2" x14ac:dyDescent="0.2">
      <c r="A1155" t="s">
        <v>7181</v>
      </c>
      <c r="B1155">
        <v>765</v>
      </c>
    </row>
    <row r="1156" spans="1:2" x14ac:dyDescent="0.2">
      <c r="A1156" t="s">
        <v>9487</v>
      </c>
      <c r="B1156">
        <v>5310</v>
      </c>
    </row>
    <row r="1157" spans="1:2" x14ac:dyDescent="0.2">
      <c r="A1157" t="s">
        <v>9251</v>
      </c>
      <c r="B1157">
        <v>5097</v>
      </c>
    </row>
    <row r="1158" spans="1:2" x14ac:dyDescent="0.2">
      <c r="A1158" t="s">
        <v>9437</v>
      </c>
      <c r="B1158">
        <v>5051</v>
      </c>
    </row>
    <row r="1159" spans="1:2" x14ac:dyDescent="0.2">
      <c r="A1159" t="s">
        <v>7786</v>
      </c>
      <c r="B1159">
        <v>766</v>
      </c>
    </row>
    <row r="1160" spans="1:2" x14ac:dyDescent="0.2">
      <c r="A1160" t="s">
        <v>6520</v>
      </c>
      <c r="B1160">
        <v>767</v>
      </c>
    </row>
    <row r="1161" spans="1:2" x14ac:dyDescent="0.2">
      <c r="A1161" t="s">
        <v>7180</v>
      </c>
      <c r="B1161">
        <v>768</v>
      </c>
    </row>
    <row r="1162" spans="1:2" x14ac:dyDescent="0.2">
      <c r="A1162" t="s">
        <v>8256</v>
      </c>
      <c r="B1162">
        <v>769</v>
      </c>
    </row>
    <row r="1163" spans="1:2" x14ac:dyDescent="0.2">
      <c r="A1163" t="s">
        <v>7717</v>
      </c>
      <c r="B1163">
        <v>770</v>
      </c>
    </row>
    <row r="1164" spans="1:2" x14ac:dyDescent="0.2">
      <c r="A1164" t="s">
        <v>6519</v>
      </c>
      <c r="B1164">
        <v>771</v>
      </c>
    </row>
    <row r="1165" spans="1:2" x14ac:dyDescent="0.2">
      <c r="A1165" t="s">
        <v>6478</v>
      </c>
      <c r="B1165">
        <v>772</v>
      </c>
    </row>
    <row r="1166" spans="1:2" x14ac:dyDescent="0.2">
      <c r="A1166" t="s">
        <v>9788</v>
      </c>
      <c r="B1166">
        <v>3751</v>
      </c>
    </row>
    <row r="1167" spans="1:2" x14ac:dyDescent="0.2">
      <c r="A1167" t="s">
        <v>6518</v>
      </c>
      <c r="B1167">
        <v>773</v>
      </c>
    </row>
    <row r="1168" spans="1:2" x14ac:dyDescent="0.2">
      <c r="A1168" t="s">
        <v>9932</v>
      </c>
      <c r="B1168">
        <v>3900</v>
      </c>
    </row>
    <row r="1169" spans="1:2" x14ac:dyDescent="0.2">
      <c r="A1169" t="s">
        <v>7682</v>
      </c>
      <c r="B1169">
        <v>774</v>
      </c>
    </row>
    <row r="1170" spans="1:2" x14ac:dyDescent="0.2">
      <c r="A1170" t="s">
        <v>7179</v>
      </c>
      <c r="B1170">
        <v>775</v>
      </c>
    </row>
    <row r="1171" spans="1:2" x14ac:dyDescent="0.2">
      <c r="A1171" t="s">
        <v>7185</v>
      </c>
      <c r="B1171">
        <v>2800</v>
      </c>
    </row>
    <row r="1172" spans="1:2" x14ac:dyDescent="0.2">
      <c r="A1172" t="s">
        <v>7178</v>
      </c>
      <c r="B1172">
        <v>776</v>
      </c>
    </row>
    <row r="1173" spans="1:2" x14ac:dyDescent="0.2">
      <c r="A1173" t="s">
        <v>7307</v>
      </c>
      <c r="B1173">
        <v>777</v>
      </c>
    </row>
    <row r="1174" spans="1:2" x14ac:dyDescent="0.2">
      <c r="A1174" t="s">
        <v>7664</v>
      </c>
      <c r="B1174">
        <v>778</v>
      </c>
    </row>
    <row r="1175" spans="1:2" x14ac:dyDescent="0.2">
      <c r="A1175" t="s">
        <v>10014</v>
      </c>
      <c r="B1175">
        <v>3975</v>
      </c>
    </row>
    <row r="1176" spans="1:2" x14ac:dyDescent="0.2">
      <c r="A1176" t="s">
        <v>6517</v>
      </c>
      <c r="B1176">
        <v>780</v>
      </c>
    </row>
    <row r="1177" spans="1:2" x14ac:dyDescent="0.2">
      <c r="A1177" t="s">
        <v>8812</v>
      </c>
      <c r="B1177">
        <v>3272</v>
      </c>
    </row>
    <row r="1178" spans="1:2" x14ac:dyDescent="0.2">
      <c r="A1178" t="s">
        <v>7024</v>
      </c>
      <c r="B1178">
        <v>781</v>
      </c>
    </row>
    <row r="1179" spans="1:2" x14ac:dyDescent="0.2">
      <c r="A1179" t="s">
        <v>10262</v>
      </c>
      <c r="B1179">
        <v>4623</v>
      </c>
    </row>
    <row r="1180" spans="1:2" x14ac:dyDescent="0.2">
      <c r="A1180" t="s">
        <v>5779</v>
      </c>
      <c r="B1180">
        <v>782</v>
      </c>
    </row>
    <row r="1181" spans="1:2" x14ac:dyDescent="0.2">
      <c r="A1181" t="s">
        <v>6516</v>
      </c>
      <c r="B1181">
        <v>783</v>
      </c>
    </row>
    <row r="1182" spans="1:2" x14ac:dyDescent="0.2">
      <c r="A1182" t="s">
        <v>9548</v>
      </c>
      <c r="B1182">
        <v>3661</v>
      </c>
    </row>
    <row r="1183" spans="1:2" x14ac:dyDescent="0.2">
      <c r="A1183" t="s">
        <v>6515</v>
      </c>
      <c r="B1183">
        <v>784</v>
      </c>
    </row>
    <row r="1184" spans="1:2" x14ac:dyDescent="0.2">
      <c r="A1184" t="s">
        <v>8356</v>
      </c>
      <c r="B1184">
        <v>785</v>
      </c>
    </row>
    <row r="1185" spans="1:2" x14ac:dyDescent="0.2">
      <c r="A1185" t="s">
        <v>8805</v>
      </c>
      <c r="B1185">
        <v>3258</v>
      </c>
    </row>
    <row r="1186" spans="1:2" x14ac:dyDescent="0.2">
      <c r="A1186" t="s">
        <v>7088</v>
      </c>
      <c r="B1186">
        <v>2764</v>
      </c>
    </row>
    <row r="1187" spans="1:2" x14ac:dyDescent="0.2">
      <c r="A1187" t="s">
        <v>7087</v>
      </c>
      <c r="B1187">
        <v>3130</v>
      </c>
    </row>
    <row r="1188" spans="1:2" x14ac:dyDescent="0.2">
      <c r="A1188" t="s">
        <v>7225</v>
      </c>
      <c r="B1188">
        <v>786</v>
      </c>
    </row>
    <row r="1189" spans="1:2" x14ac:dyDescent="0.2">
      <c r="A1189" t="s">
        <v>7224</v>
      </c>
      <c r="B1189">
        <v>3131</v>
      </c>
    </row>
    <row r="1190" spans="1:2" x14ac:dyDescent="0.2">
      <c r="A1190" t="s">
        <v>7473</v>
      </c>
      <c r="B1190">
        <v>2775</v>
      </c>
    </row>
    <row r="1191" spans="1:2" x14ac:dyDescent="0.2">
      <c r="A1191" t="s">
        <v>9492</v>
      </c>
      <c r="B1191">
        <v>5313</v>
      </c>
    </row>
    <row r="1192" spans="1:2" x14ac:dyDescent="0.2">
      <c r="A1192" t="s">
        <v>9392</v>
      </c>
      <c r="B1192">
        <v>5081</v>
      </c>
    </row>
    <row r="1193" spans="1:2" x14ac:dyDescent="0.2">
      <c r="A1193" t="s">
        <v>6514</v>
      </c>
      <c r="B1193">
        <v>788</v>
      </c>
    </row>
    <row r="1194" spans="1:2" x14ac:dyDescent="0.2">
      <c r="A1194" t="s">
        <v>8477</v>
      </c>
      <c r="B1194">
        <v>2749</v>
      </c>
    </row>
    <row r="1195" spans="1:2" x14ac:dyDescent="0.2">
      <c r="A1195" t="s">
        <v>8478</v>
      </c>
      <c r="B1195">
        <v>2762</v>
      </c>
    </row>
    <row r="1196" spans="1:2" x14ac:dyDescent="0.2">
      <c r="A1196" t="s">
        <v>9311</v>
      </c>
      <c r="B1196">
        <v>5150</v>
      </c>
    </row>
    <row r="1197" spans="1:2" x14ac:dyDescent="0.2">
      <c r="A1197" t="s">
        <v>6179</v>
      </c>
      <c r="B1197">
        <v>789</v>
      </c>
    </row>
    <row r="1198" spans="1:2" x14ac:dyDescent="0.2">
      <c r="A1198" t="s">
        <v>8162</v>
      </c>
      <c r="B1198">
        <v>790</v>
      </c>
    </row>
    <row r="1199" spans="1:2" x14ac:dyDescent="0.2">
      <c r="A1199" t="s">
        <v>10415</v>
      </c>
      <c r="B1199">
        <v>4772</v>
      </c>
    </row>
    <row r="1200" spans="1:2" x14ac:dyDescent="0.2">
      <c r="A1200" t="s">
        <v>9053</v>
      </c>
      <c r="B1200">
        <v>3517</v>
      </c>
    </row>
    <row r="1201" spans="1:2" x14ac:dyDescent="0.2">
      <c r="A1201" t="s">
        <v>8061</v>
      </c>
      <c r="B1201">
        <v>791</v>
      </c>
    </row>
    <row r="1202" spans="1:2" x14ac:dyDescent="0.2">
      <c r="A1202" t="s">
        <v>6390</v>
      </c>
      <c r="B1202">
        <v>792</v>
      </c>
    </row>
    <row r="1203" spans="1:2" x14ac:dyDescent="0.2">
      <c r="A1203" t="s">
        <v>7820</v>
      </c>
      <c r="B1203">
        <v>793</v>
      </c>
    </row>
    <row r="1204" spans="1:2" x14ac:dyDescent="0.2">
      <c r="A1204" t="s">
        <v>8643</v>
      </c>
      <c r="B1204">
        <v>3024</v>
      </c>
    </row>
    <row r="1205" spans="1:2" x14ac:dyDescent="0.2">
      <c r="A1205" t="s">
        <v>6513</v>
      </c>
      <c r="B1205">
        <v>794</v>
      </c>
    </row>
    <row r="1206" spans="1:2" x14ac:dyDescent="0.2">
      <c r="A1206" t="s">
        <v>8170</v>
      </c>
      <c r="B1206">
        <v>795</v>
      </c>
    </row>
    <row r="1207" spans="1:2" x14ac:dyDescent="0.2">
      <c r="A1207" t="s">
        <v>9151</v>
      </c>
      <c r="B1207">
        <v>3617</v>
      </c>
    </row>
    <row r="1208" spans="1:2" x14ac:dyDescent="0.2">
      <c r="A1208" t="s">
        <v>6266</v>
      </c>
      <c r="B1208">
        <v>796</v>
      </c>
    </row>
    <row r="1209" spans="1:2" x14ac:dyDescent="0.2">
      <c r="A1209" t="s">
        <v>8199</v>
      </c>
      <c r="B1209">
        <v>797</v>
      </c>
    </row>
    <row r="1210" spans="1:2" x14ac:dyDescent="0.2">
      <c r="A1210" t="s">
        <v>10512</v>
      </c>
      <c r="B1210">
        <v>4874</v>
      </c>
    </row>
    <row r="1211" spans="1:2" x14ac:dyDescent="0.2">
      <c r="A1211" t="s">
        <v>8700</v>
      </c>
      <c r="B1211">
        <v>2909</v>
      </c>
    </row>
    <row r="1212" spans="1:2" x14ac:dyDescent="0.2">
      <c r="A1212" t="s">
        <v>7177</v>
      </c>
      <c r="B1212">
        <v>798</v>
      </c>
    </row>
    <row r="1213" spans="1:2" x14ac:dyDescent="0.2">
      <c r="A1213" t="s">
        <v>7404</v>
      </c>
      <c r="B1213">
        <v>799</v>
      </c>
    </row>
    <row r="1214" spans="1:2" x14ac:dyDescent="0.2">
      <c r="A1214" t="s">
        <v>8615</v>
      </c>
      <c r="B1214">
        <v>2982</v>
      </c>
    </row>
    <row r="1215" spans="1:2" x14ac:dyDescent="0.2">
      <c r="A1215" t="s">
        <v>8210</v>
      </c>
      <c r="B1215">
        <v>800</v>
      </c>
    </row>
    <row r="1216" spans="1:2" x14ac:dyDescent="0.2">
      <c r="A1216" t="s">
        <v>10552</v>
      </c>
      <c r="B1216">
        <v>4913</v>
      </c>
    </row>
    <row r="1217" spans="1:2" x14ac:dyDescent="0.2">
      <c r="A1217" t="s">
        <v>10017</v>
      </c>
      <c r="B1217">
        <v>3977</v>
      </c>
    </row>
    <row r="1218" spans="1:2" x14ac:dyDescent="0.2">
      <c r="A1218" t="s">
        <v>8317</v>
      </c>
      <c r="B1218">
        <v>801</v>
      </c>
    </row>
    <row r="1219" spans="1:2" x14ac:dyDescent="0.2">
      <c r="A1219" t="s">
        <v>7652</v>
      </c>
      <c r="B1219">
        <v>802</v>
      </c>
    </row>
    <row r="1220" spans="1:2" x14ac:dyDescent="0.2">
      <c r="A1220" t="s">
        <v>9809</v>
      </c>
      <c r="B1220">
        <v>3764</v>
      </c>
    </row>
    <row r="1221" spans="1:2" x14ac:dyDescent="0.2">
      <c r="A1221" t="s">
        <v>7358</v>
      </c>
      <c r="B1221">
        <v>803</v>
      </c>
    </row>
    <row r="1222" spans="1:2" x14ac:dyDescent="0.2">
      <c r="A1222" t="s">
        <v>6788</v>
      </c>
      <c r="B1222">
        <v>804</v>
      </c>
    </row>
    <row r="1223" spans="1:2" x14ac:dyDescent="0.2">
      <c r="A1223" t="s">
        <v>6822</v>
      </c>
      <c r="B1223">
        <v>805</v>
      </c>
    </row>
    <row r="1224" spans="1:2" x14ac:dyDescent="0.2">
      <c r="A1224" t="s">
        <v>6512</v>
      </c>
      <c r="B1224">
        <v>806</v>
      </c>
    </row>
    <row r="1225" spans="1:2" x14ac:dyDescent="0.2">
      <c r="A1225" t="s">
        <v>8821</v>
      </c>
      <c r="B1225">
        <v>3283</v>
      </c>
    </row>
    <row r="1226" spans="1:2" x14ac:dyDescent="0.2">
      <c r="A1226" t="s">
        <v>7678</v>
      </c>
      <c r="B1226">
        <v>808</v>
      </c>
    </row>
    <row r="1227" spans="1:2" x14ac:dyDescent="0.2">
      <c r="A1227" t="s">
        <v>7526</v>
      </c>
      <c r="B1227">
        <v>809</v>
      </c>
    </row>
    <row r="1228" spans="1:2" x14ac:dyDescent="0.2">
      <c r="A1228" t="s">
        <v>8961</v>
      </c>
      <c r="B1228">
        <v>3426</v>
      </c>
    </row>
    <row r="1229" spans="1:2" x14ac:dyDescent="0.2">
      <c r="A1229" t="s">
        <v>9538</v>
      </c>
      <c r="B1229">
        <v>5373</v>
      </c>
    </row>
    <row r="1230" spans="1:2" x14ac:dyDescent="0.2">
      <c r="A1230" t="s">
        <v>9974</v>
      </c>
      <c r="B1230">
        <v>3940</v>
      </c>
    </row>
    <row r="1231" spans="1:2" x14ac:dyDescent="0.2">
      <c r="A1231" t="s">
        <v>7589</v>
      </c>
      <c r="B1231">
        <v>812</v>
      </c>
    </row>
    <row r="1232" spans="1:2" x14ac:dyDescent="0.2">
      <c r="A1232" t="s">
        <v>8674</v>
      </c>
      <c r="B1232">
        <v>3066</v>
      </c>
    </row>
    <row r="1233" spans="1:2" x14ac:dyDescent="0.2">
      <c r="A1233" t="s">
        <v>7061</v>
      </c>
      <c r="B1233">
        <v>813</v>
      </c>
    </row>
    <row r="1234" spans="1:2" x14ac:dyDescent="0.2">
      <c r="A1234" t="s">
        <v>8134</v>
      </c>
      <c r="B1234">
        <v>814</v>
      </c>
    </row>
    <row r="1235" spans="1:2" x14ac:dyDescent="0.2">
      <c r="A1235" t="s">
        <v>8665</v>
      </c>
      <c r="B1235">
        <v>3051</v>
      </c>
    </row>
    <row r="1236" spans="1:2" x14ac:dyDescent="0.2">
      <c r="A1236" t="s">
        <v>9915</v>
      </c>
      <c r="B1236">
        <v>3884</v>
      </c>
    </row>
    <row r="1237" spans="1:2" x14ac:dyDescent="0.2">
      <c r="A1237" t="s">
        <v>7566</v>
      </c>
      <c r="B1237">
        <v>815</v>
      </c>
    </row>
    <row r="1238" spans="1:2" x14ac:dyDescent="0.2">
      <c r="A1238" t="s">
        <v>10249</v>
      </c>
      <c r="B1238">
        <v>4614</v>
      </c>
    </row>
    <row r="1239" spans="1:2" x14ac:dyDescent="0.2">
      <c r="A1239" t="s">
        <v>8773</v>
      </c>
      <c r="B1239">
        <v>3235</v>
      </c>
    </row>
    <row r="1240" spans="1:2" x14ac:dyDescent="0.2">
      <c r="A1240" t="s">
        <v>6221</v>
      </c>
      <c r="B1240">
        <v>816</v>
      </c>
    </row>
    <row r="1241" spans="1:2" x14ac:dyDescent="0.2">
      <c r="A1241" t="s">
        <v>9742</v>
      </c>
      <c r="B1241">
        <v>3704</v>
      </c>
    </row>
    <row r="1242" spans="1:2" x14ac:dyDescent="0.2">
      <c r="A1242" t="s">
        <v>6511</v>
      </c>
      <c r="B1242">
        <v>817</v>
      </c>
    </row>
    <row r="1243" spans="1:2" x14ac:dyDescent="0.2">
      <c r="A1243" t="s">
        <v>6510</v>
      </c>
      <c r="B1243">
        <v>3243</v>
      </c>
    </row>
    <row r="1244" spans="1:2" x14ac:dyDescent="0.2">
      <c r="A1244" t="s">
        <v>6509</v>
      </c>
      <c r="B1244">
        <v>3244</v>
      </c>
    </row>
    <row r="1245" spans="1:2" x14ac:dyDescent="0.2">
      <c r="A1245" t="s">
        <v>6508</v>
      </c>
      <c r="B1245">
        <v>818</v>
      </c>
    </row>
    <row r="1246" spans="1:2" x14ac:dyDescent="0.2">
      <c r="A1246" t="s">
        <v>8041</v>
      </c>
      <c r="B1246">
        <v>819</v>
      </c>
    </row>
    <row r="1247" spans="1:2" x14ac:dyDescent="0.2">
      <c r="A1247" t="s">
        <v>10057</v>
      </c>
      <c r="B1247">
        <v>4514</v>
      </c>
    </row>
    <row r="1248" spans="1:2" x14ac:dyDescent="0.2">
      <c r="A1248" t="s">
        <v>7176</v>
      </c>
      <c r="B1248">
        <v>820</v>
      </c>
    </row>
    <row r="1249" spans="1:2" x14ac:dyDescent="0.2">
      <c r="A1249" t="s">
        <v>8823</v>
      </c>
      <c r="B1249">
        <v>3287</v>
      </c>
    </row>
    <row r="1250" spans="1:2" x14ac:dyDescent="0.2">
      <c r="A1250" t="s">
        <v>8850</v>
      </c>
      <c r="B1250">
        <v>3329</v>
      </c>
    </row>
    <row r="1251" spans="1:2" x14ac:dyDescent="0.2">
      <c r="A1251" t="s">
        <v>8548</v>
      </c>
      <c r="B1251">
        <v>1019</v>
      </c>
    </row>
    <row r="1252" spans="1:2" x14ac:dyDescent="0.2">
      <c r="A1252" t="s">
        <v>8398</v>
      </c>
      <c r="B1252">
        <v>821</v>
      </c>
    </row>
    <row r="1253" spans="1:2" x14ac:dyDescent="0.2">
      <c r="A1253" t="s">
        <v>10516</v>
      </c>
      <c r="B1253">
        <v>4878</v>
      </c>
    </row>
    <row r="1254" spans="1:2" x14ac:dyDescent="0.2">
      <c r="A1254" t="s">
        <v>10276</v>
      </c>
      <c r="B1254">
        <v>4634</v>
      </c>
    </row>
    <row r="1255" spans="1:2" x14ac:dyDescent="0.2">
      <c r="A1255" t="s">
        <v>6973</v>
      </c>
      <c r="B1255">
        <v>822</v>
      </c>
    </row>
    <row r="1256" spans="1:2" x14ac:dyDescent="0.2">
      <c r="A1256" t="s">
        <v>8230</v>
      </c>
      <c r="B1256">
        <v>823</v>
      </c>
    </row>
    <row r="1257" spans="1:2" x14ac:dyDescent="0.2">
      <c r="A1257" t="s">
        <v>8378</v>
      </c>
      <c r="B1257">
        <v>2882</v>
      </c>
    </row>
    <row r="1258" spans="1:2" x14ac:dyDescent="0.2">
      <c r="A1258" t="s">
        <v>6507</v>
      </c>
      <c r="B1258">
        <v>825</v>
      </c>
    </row>
    <row r="1259" spans="1:2" x14ac:dyDescent="0.2">
      <c r="A1259" t="s">
        <v>7174</v>
      </c>
      <c r="B1259">
        <v>826</v>
      </c>
    </row>
    <row r="1260" spans="1:2" x14ac:dyDescent="0.2">
      <c r="A1260" t="s">
        <v>7173</v>
      </c>
      <c r="B1260">
        <v>2766</v>
      </c>
    </row>
    <row r="1261" spans="1:2" x14ac:dyDescent="0.2">
      <c r="A1261" t="s">
        <v>10538</v>
      </c>
      <c r="B1261">
        <v>4901</v>
      </c>
    </row>
    <row r="1262" spans="1:2" x14ac:dyDescent="0.2">
      <c r="A1262" t="s">
        <v>9327</v>
      </c>
      <c r="B1262">
        <v>5169</v>
      </c>
    </row>
    <row r="1263" spans="1:2" x14ac:dyDescent="0.2">
      <c r="A1263" t="s">
        <v>6988</v>
      </c>
      <c r="B1263">
        <v>827</v>
      </c>
    </row>
    <row r="1264" spans="1:2" x14ac:dyDescent="0.2">
      <c r="A1264" t="s">
        <v>9552</v>
      </c>
      <c r="B1264">
        <v>3664</v>
      </c>
    </row>
    <row r="1265" spans="1:2" x14ac:dyDescent="0.2">
      <c r="A1265" t="s">
        <v>10346</v>
      </c>
      <c r="B1265">
        <v>4713</v>
      </c>
    </row>
    <row r="1266" spans="1:2" x14ac:dyDescent="0.2">
      <c r="A1266" t="s">
        <v>10190</v>
      </c>
      <c r="B1266">
        <v>4572</v>
      </c>
    </row>
    <row r="1267" spans="1:2" x14ac:dyDescent="0.2">
      <c r="A1267" t="s">
        <v>6958</v>
      </c>
      <c r="B1267">
        <v>829</v>
      </c>
    </row>
    <row r="1268" spans="1:2" x14ac:dyDescent="0.2">
      <c r="A1268" t="s">
        <v>10058</v>
      </c>
      <c r="B1268">
        <v>4515</v>
      </c>
    </row>
    <row r="1269" spans="1:2" x14ac:dyDescent="0.2">
      <c r="A1269" t="s">
        <v>7998</v>
      </c>
      <c r="B1269">
        <v>828</v>
      </c>
    </row>
    <row r="1270" spans="1:2" x14ac:dyDescent="0.2">
      <c r="A1270" t="s">
        <v>8388</v>
      </c>
      <c r="B1270">
        <v>830</v>
      </c>
    </row>
    <row r="1271" spans="1:2" x14ac:dyDescent="0.2">
      <c r="A1271" t="s">
        <v>8656</v>
      </c>
      <c r="B1271">
        <v>3038</v>
      </c>
    </row>
    <row r="1272" spans="1:2" x14ac:dyDescent="0.2">
      <c r="A1272" t="s">
        <v>7613</v>
      </c>
      <c r="B1272">
        <v>831</v>
      </c>
    </row>
    <row r="1273" spans="1:2" x14ac:dyDescent="0.2">
      <c r="A1273" t="s">
        <v>7172</v>
      </c>
      <c r="B1273">
        <v>832</v>
      </c>
    </row>
    <row r="1274" spans="1:2" x14ac:dyDescent="0.2">
      <c r="A1274" t="s">
        <v>8434</v>
      </c>
      <c r="B1274">
        <v>833</v>
      </c>
    </row>
    <row r="1275" spans="1:2" x14ac:dyDescent="0.2">
      <c r="A1275" t="s">
        <v>8858</v>
      </c>
      <c r="B1275">
        <v>3328</v>
      </c>
    </row>
    <row r="1276" spans="1:2" x14ac:dyDescent="0.2">
      <c r="A1276" t="s">
        <v>6506</v>
      </c>
      <c r="B1276">
        <v>834</v>
      </c>
    </row>
    <row r="1277" spans="1:2" x14ac:dyDescent="0.2">
      <c r="A1277" t="s">
        <v>8690</v>
      </c>
      <c r="B1277">
        <v>3093</v>
      </c>
    </row>
    <row r="1278" spans="1:2" x14ac:dyDescent="0.2">
      <c r="A1278" t="s">
        <v>10278</v>
      </c>
      <c r="B1278">
        <v>4521</v>
      </c>
    </row>
    <row r="1279" spans="1:2" x14ac:dyDescent="0.2">
      <c r="A1279" t="s">
        <v>6505</v>
      </c>
      <c r="B1279">
        <v>835</v>
      </c>
    </row>
    <row r="1280" spans="1:2" x14ac:dyDescent="0.2">
      <c r="A1280" t="s">
        <v>6845</v>
      </c>
      <c r="B1280">
        <v>836</v>
      </c>
    </row>
    <row r="1281" spans="1:2" x14ac:dyDescent="0.2">
      <c r="A1281" t="s">
        <v>6846</v>
      </c>
      <c r="B1281">
        <v>838</v>
      </c>
    </row>
    <row r="1282" spans="1:2" x14ac:dyDescent="0.2">
      <c r="A1282" t="s">
        <v>6847</v>
      </c>
      <c r="B1282">
        <v>837</v>
      </c>
    </row>
    <row r="1283" spans="1:2" x14ac:dyDescent="0.2">
      <c r="A1283" t="s">
        <v>10372</v>
      </c>
      <c r="B1283">
        <v>4736</v>
      </c>
    </row>
    <row r="1284" spans="1:2" x14ac:dyDescent="0.2">
      <c r="A1284" t="s">
        <v>8631</v>
      </c>
      <c r="B1284">
        <v>3008</v>
      </c>
    </row>
    <row r="1285" spans="1:2" x14ac:dyDescent="0.2">
      <c r="A1285" t="s">
        <v>8335</v>
      </c>
      <c r="B1285">
        <v>840</v>
      </c>
    </row>
    <row r="1286" spans="1:2" x14ac:dyDescent="0.2">
      <c r="A1286" t="s">
        <v>6504</v>
      </c>
      <c r="B1286">
        <v>841</v>
      </c>
    </row>
    <row r="1287" spans="1:2" x14ac:dyDescent="0.2">
      <c r="A1287" t="s">
        <v>6148</v>
      </c>
      <c r="B1287">
        <v>842</v>
      </c>
    </row>
    <row r="1288" spans="1:2" x14ac:dyDescent="0.2">
      <c r="A1288" t="s">
        <v>9832</v>
      </c>
      <c r="B1288">
        <v>3800</v>
      </c>
    </row>
    <row r="1289" spans="1:2" x14ac:dyDescent="0.2">
      <c r="A1289" t="s">
        <v>10204</v>
      </c>
      <c r="B1289">
        <v>4581</v>
      </c>
    </row>
    <row r="1290" spans="1:2" x14ac:dyDescent="0.2">
      <c r="A1290" t="s">
        <v>7718</v>
      </c>
      <c r="B1290">
        <v>843</v>
      </c>
    </row>
    <row r="1291" spans="1:2" x14ac:dyDescent="0.2">
      <c r="A1291" t="s">
        <v>8728</v>
      </c>
      <c r="B1291">
        <v>3184</v>
      </c>
    </row>
    <row r="1292" spans="1:2" x14ac:dyDescent="0.2">
      <c r="A1292" t="s">
        <v>7420</v>
      </c>
      <c r="B1292">
        <v>844</v>
      </c>
    </row>
    <row r="1293" spans="1:2" x14ac:dyDescent="0.2">
      <c r="A1293" t="s">
        <v>9304</v>
      </c>
      <c r="B1293">
        <v>5143</v>
      </c>
    </row>
    <row r="1294" spans="1:2" x14ac:dyDescent="0.2">
      <c r="A1294" t="s">
        <v>9057</v>
      </c>
      <c r="B1294">
        <v>3522</v>
      </c>
    </row>
    <row r="1295" spans="1:2" x14ac:dyDescent="0.2">
      <c r="A1295" t="s">
        <v>6503</v>
      </c>
      <c r="B1295">
        <v>845</v>
      </c>
    </row>
    <row r="1296" spans="1:2" x14ac:dyDescent="0.2">
      <c r="A1296" t="s">
        <v>7608</v>
      </c>
      <c r="B1296">
        <v>846</v>
      </c>
    </row>
    <row r="1297" spans="1:2" x14ac:dyDescent="0.2">
      <c r="A1297" t="s">
        <v>6502</v>
      </c>
      <c r="B1297">
        <v>847</v>
      </c>
    </row>
    <row r="1298" spans="1:2" x14ac:dyDescent="0.2">
      <c r="A1298" t="s">
        <v>6480</v>
      </c>
      <c r="B1298">
        <v>848</v>
      </c>
    </row>
    <row r="1299" spans="1:2" x14ac:dyDescent="0.2">
      <c r="A1299" t="s">
        <v>8583</v>
      </c>
      <c r="B1299">
        <v>2927</v>
      </c>
    </row>
    <row r="1300" spans="1:2" x14ac:dyDescent="0.2">
      <c r="A1300" t="s">
        <v>7647</v>
      </c>
      <c r="B1300">
        <v>849</v>
      </c>
    </row>
    <row r="1301" spans="1:2" x14ac:dyDescent="0.2">
      <c r="A1301" t="s">
        <v>7171</v>
      </c>
      <c r="B1301">
        <v>850</v>
      </c>
    </row>
    <row r="1302" spans="1:2" x14ac:dyDescent="0.2">
      <c r="A1302" t="s">
        <v>7170</v>
      </c>
      <c r="B1302">
        <v>851</v>
      </c>
    </row>
    <row r="1303" spans="1:2" x14ac:dyDescent="0.2">
      <c r="A1303" t="s">
        <v>10021</v>
      </c>
      <c r="B1303">
        <v>3981</v>
      </c>
    </row>
    <row r="1304" spans="1:2" x14ac:dyDescent="0.2">
      <c r="A1304" t="s">
        <v>7105</v>
      </c>
      <c r="B1304">
        <v>852</v>
      </c>
    </row>
    <row r="1305" spans="1:2" x14ac:dyDescent="0.2">
      <c r="A1305" t="s">
        <v>7519</v>
      </c>
      <c r="B1305">
        <v>853</v>
      </c>
    </row>
    <row r="1306" spans="1:2" x14ac:dyDescent="0.2">
      <c r="A1306" t="s">
        <v>9856</v>
      </c>
      <c r="B1306">
        <v>5804</v>
      </c>
    </row>
    <row r="1307" spans="1:2" x14ac:dyDescent="0.2">
      <c r="A1307" t="s">
        <v>9870</v>
      </c>
      <c r="B1307">
        <v>3833</v>
      </c>
    </row>
    <row r="1308" spans="1:2" x14ac:dyDescent="0.2">
      <c r="A1308" t="s">
        <v>6482</v>
      </c>
      <c r="B1308">
        <v>854</v>
      </c>
    </row>
    <row r="1309" spans="1:2" x14ac:dyDescent="0.2">
      <c r="A1309" t="s">
        <v>6501</v>
      </c>
      <c r="B1309">
        <v>855</v>
      </c>
    </row>
    <row r="1310" spans="1:2" x14ac:dyDescent="0.2">
      <c r="A1310" t="s">
        <v>6858</v>
      </c>
      <c r="B1310">
        <v>857</v>
      </c>
    </row>
    <row r="1311" spans="1:2" x14ac:dyDescent="0.2">
      <c r="A1311" t="s">
        <v>8318</v>
      </c>
      <c r="B1311">
        <v>858</v>
      </c>
    </row>
    <row r="1312" spans="1:2" x14ac:dyDescent="0.2">
      <c r="A1312" t="s">
        <v>7941</v>
      </c>
      <c r="B1312">
        <v>859</v>
      </c>
    </row>
    <row r="1313" spans="1:2" x14ac:dyDescent="0.2">
      <c r="A1313" t="s">
        <v>10289</v>
      </c>
      <c r="B1313">
        <v>4650</v>
      </c>
    </row>
    <row r="1314" spans="1:2" x14ac:dyDescent="0.2">
      <c r="A1314" t="s">
        <v>8637</v>
      </c>
      <c r="B1314">
        <v>2907</v>
      </c>
    </row>
    <row r="1315" spans="1:2" x14ac:dyDescent="0.2">
      <c r="A1315" t="s">
        <v>6972</v>
      </c>
      <c r="B1315">
        <v>860</v>
      </c>
    </row>
    <row r="1316" spans="1:2" x14ac:dyDescent="0.2">
      <c r="A1316" t="s">
        <v>8323</v>
      </c>
      <c r="B1316">
        <v>861</v>
      </c>
    </row>
    <row r="1317" spans="1:2" x14ac:dyDescent="0.2">
      <c r="A1317" t="s">
        <v>9008</v>
      </c>
      <c r="B1317">
        <v>3473</v>
      </c>
    </row>
    <row r="1318" spans="1:2" x14ac:dyDescent="0.2">
      <c r="A1318" t="s">
        <v>7485</v>
      </c>
      <c r="B1318">
        <v>862</v>
      </c>
    </row>
    <row r="1319" spans="1:2" x14ac:dyDescent="0.2">
      <c r="A1319" t="s">
        <v>7169</v>
      </c>
      <c r="B1319">
        <v>863</v>
      </c>
    </row>
    <row r="1320" spans="1:2" x14ac:dyDescent="0.2">
      <c r="A1320" t="s">
        <v>10506</v>
      </c>
      <c r="B1320">
        <v>4868</v>
      </c>
    </row>
    <row r="1321" spans="1:2" x14ac:dyDescent="0.2">
      <c r="A1321" t="s">
        <v>9028</v>
      </c>
      <c r="B1321">
        <v>3495</v>
      </c>
    </row>
    <row r="1322" spans="1:2" x14ac:dyDescent="0.2">
      <c r="A1322" t="s">
        <v>8307</v>
      </c>
      <c r="B1322">
        <v>864</v>
      </c>
    </row>
    <row r="1323" spans="1:2" x14ac:dyDescent="0.2">
      <c r="A1323" t="s">
        <v>9486</v>
      </c>
      <c r="B1323">
        <v>5309</v>
      </c>
    </row>
    <row r="1324" spans="1:2" x14ac:dyDescent="0.2">
      <c r="A1324" t="s">
        <v>9485</v>
      </c>
      <c r="B1324">
        <v>5308</v>
      </c>
    </row>
    <row r="1325" spans="1:2" x14ac:dyDescent="0.2">
      <c r="A1325" t="s">
        <v>9484</v>
      </c>
      <c r="B1325">
        <v>5307</v>
      </c>
    </row>
    <row r="1326" spans="1:2" x14ac:dyDescent="0.2">
      <c r="A1326" t="s">
        <v>9569</v>
      </c>
      <c r="B1326">
        <v>3679</v>
      </c>
    </row>
    <row r="1327" spans="1:2" x14ac:dyDescent="0.2">
      <c r="A1327" t="s">
        <v>6780</v>
      </c>
      <c r="B1327">
        <v>865</v>
      </c>
    </row>
    <row r="1328" spans="1:2" x14ac:dyDescent="0.2">
      <c r="A1328" t="s">
        <v>8826</v>
      </c>
      <c r="B1328">
        <v>3288</v>
      </c>
    </row>
    <row r="1329" spans="1:2" x14ac:dyDescent="0.2">
      <c r="A1329" t="s">
        <v>7744</v>
      </c>
      <c r="B1329">
        <v>866</v>
      </c>
    </row>
    <row r="1330" spans="1:2" x14ac:dyDescent="0.2">
      <c r="A1330" t="s">
        <v>10520</v>
      </c>
      <c r="B1330">
        <v>4881</v>
      </c>
    </row>
    <row r="1331" spans="1:2" x14ac:dyDescent="0.2">
      <c r="A1331" t="s">
        <v>7952</v>
      </c>
      <c r="B1331">
        <v>867</v>
      </c>
    </row>
    <row r="1332" spans="1:2" x14ac:dyDescent="0.2">
      <c r="A1332" t="s">
        <v>7321</v>
      </c>
      <c r="B1332">
        <v>868</v>
      </c>
    </row>
    <row r="1333" spans="1:2" x14ac:dyDescent="0.2">
      <c r="A1333" t="s">
        <v>10240</v>
      </c>
      <c r="B1333">
        <v>4605</v>
      </c>
    </row>
    <row r="1334" spans="1:2" x14ac:dyDescent="0.2">
      <c r="A1334" t="s">
        <v>6489</v>
      </c>
      <c r="B1334">
        <v>869</v>
      </c>
    </row>
    <row r="1335" spans="1:2" x14ac:dyDescent="0.2">
      <c r="A1335" t="s">
        <v>8103</v>
      </c>
      <c r="B1335">
        <v>870</v>
      </c>
    </row>
    <row r="1336" spans="1:2" x14ac:dyDescent="0.2">
      <c r="A1336" t="s">
        <v>6500</v>
      </c>
      <c r="B1336">
        <v>871</v>
      </c>
    </row>
    <row r="1337" spans="1:2" x14ac:dyDescent="0.2">
      <c r="A1337" t="s">
        <v>6499</v>
      </c>
      <c r="B1337">
        <v>872</v>
      </c>
    </row>
    <row r="1338" spans="1:2" x14ac:dyDescent="0.2">
      <c r="A1338" t="s">
        <v>7047</v>
      </c>
      <c r="B1338">
        <v>873</v>
      </c>
    </row>
    <row r="1339" spans="1:2" x14ac:dyDescent="0.2">
      <c r="A1339" t="s">
        <v>8694</v>
      </c>
      <c r="B1339">
        <v>3105</v>
      </c>
    </row>
    <row r="1340" spans="1:2" x14ac:dyDescent="0.2">
      <c r="A1340" t="s">
        <v>7398</v>
      </c>
      <c r="B1340">
        <v>874</v>
      </c>
    </row>
    <row r="1341" spans="1:2" x14ac:dyDescent="0.2">
      <c r="A1341" t="s">
        <v>9042</v>
      </c>
      <c r="B1341">
        <v>3509</v>
      </c>
    </row>
    <row r="1342" spans="1:2" x14ac:dyDescent="0.2">
      <c r="A1342" t="s">
        <v>6956</v>
      </c>
      <c r="B1342">
        <v>3294</v>
      </c>
    </row>
    <row r="1343" spans="1:2" x14ac:dyDescent="0.2">
      <c r="A1343" t="s">
        <v>7175</v>
      </c>
      <c r="B1343">
        <v>875</v>
      </c>
    </row>
    <row r="1344" spans="1:2" x14ac:dyDescent="0.2">
      <c r="A1344" t="s">
        <v>9745</v>
      </c>
      <c r="B1344">
        <v>3707</v>
      </c>
    </row>
    <row r="1345" spans="1:2" x14ac:dyDescent="0.2">
      <c r="A1345" t="s">
        <v>9746</v>
      </c>
      <c r="B1345">
        <v>3708</v>
      </c>
    </row>
    <row r="1346" spans="1:2" x14ac:dyDescent="0.2">
      <c r="A1346" t="s">
        <v>8976</v>
      </c>
      <c r="B1346">
        <v>3439</v>
      </c>
    </row>
    <row r="1347" spans="1:2" x14ac:dyDescent="0.2">
      <c r="A1347" t="s">
        <v>6987</v>
      </c>
      <c r="B1347">
        <v>876</v>
      </c>
    </row>
    <row r="1348" spans="1:2" x14ac:dyDescent="0.2">
      <c r="A1348" t="s">
        <v>6491</v>
      </c>
      <c r="B1348">
        <v>877</v>
      </c>
    </row>
    <row r="1349" spans="1:2" x14ac:dyDescent="0.2">
      <c r="A1349" t="s">
        <v>6498</v>
      </c>
      <c r="B1349">
        <v>878</v>
      </c>
    </row>
    <row r="1350" spans="1:2" x14ac:dyDescent="0.2">
      <c r="A1350" t="s">
        <v>6497</v>
      </c>
      <c r="B1350">
        <v>879</v>
      </c>
    </row>
    <row r="1351" spans="1:2" x14ac:dyDescent="0.2">
      <c r="A1351" t="s">
        <v>7626</v>
      </c>
      <c r="B1351">
        <v>880</v>
      </c>
    </row>
    <row r="1352" spans="1:2" x14ac:dyDescent="0.2">
      <c r="A1352" t="s">
        <v>8612</v>
      </c>
      <c r="B1352">
        <v>2972</v>
      </c>
    </row>
    <row r="1353" spans="1:2" x14ac:dyDescent="0.2">
      <c r="A1353" t="s">
        <v>7761</v>
      </c>
      <c r="B1353">
        <v>881</v>
      </c>
    </row>
    <row r="1354" spans="1:2" x14ac:dyDescent="0.2">
      <c r="A1354" t="s">
        <v>7949</v>
      </c>
      <c r="B1354">
        <v>882</v>
      </c>
    </row>
    <row r="1355" spans="1:2" x14ac:dyDescent="0.2">
      <c r="A1355" t="s">
        <v>10001</v>
      </c>
      <c r="B1355">
        <v>3964</v>
      </c>
    </row>
    <row r="1356" spans="1:2" x14ac:dyDescent="0.2">
      <c r="A1356" t="s">
        <v>8242</v>
      </c>
      <c r="B1356">
        <v>883</v>
      </c>
    </row>
    <row r="1357" spans="1:2" x14ac:dyDescent="0.2">
      <c r="A1357" t="s">
        <v>7688</v>
      </c>
      <c r="B1357">
        <v>884</v>
      </c>
    </row>
    <row r="1358" spans="1:2" x14ac:dyDescent="0.2">
      <c r="A1358" t="s">
        <v>10573</v>
      </c>
      <c r="B1358">
        <v>5369</v>
      </c>
    </row>
    <row r="1359" spans="1:2" x14ac:dyDescent="0.2">
      <c r="A1359" t="s">
        <v>10442</v>
      </c>
      <c r="B1359">
        <v>4797</v>
      </c>
    </row>
    <row r="1360" spans="1:2" x14ac:dyDescent="0.2">
      <c r="A1360" t="s">
        <v>6493</v>
      </c>
      <c r="B1360">
        <v>885</v>
      </c>
    </row>
    <row r="1361" spans="1:2" x14ac:dyDescent="0.2">
      <c r="A1361" t="s">
        <v>6986</v>
      </c>
      <c r="B1361">
        <v>886</v>
      </c>
    </row>
    <row r="1362" spans="1:2" x14ac:dyDescent="0.2">
      <c r="A1362" t="s">
        <v>9114</v>
      </c>
      <c r="B1362">
        <v>3578</v>
      </c>
    </row>
    <row r="1363" spans="1:2" x14ac:dyDescent="0.2">
      <c r="A1363" t="s">
        <v>6496</v>
      </c>
      <c r="B1363">
        <v>887</v>
      </c>
    </row>
    <row r="1364" spans="1:2" x14ac:dyDescent="0.2">
      <c r="A1364" t="s">
        <v>10208</v>
      </c>
      <c r="B1364">
        <v>5814</v>
      </c>
    </row>
    <row r="1365" spans="1:2" x14ac:dyDescent="0.2">
      <c r="A1365" t="s">
        <v>8065</v>
      </c>
      <c r="B1365">
        <v>888</v>
      </c>
    </row>
    <row r="1366" spans="1:2" x14ac:dyDescent="0.2">
      <c r="A1366" t="s">
        <v>6490</v>
      </c>
      <c r="B1366">
        <v>891</v>
      </c>
    </row>
    <row r="1367" spans="1:2" x14ac:dyDescent="0.2">
      <c r="A1367" t="s">
        <v>6492</v>
      </c>
      <c r="B1367">
        <v>890</v>
      </c>
    </row>
    <row r="1368" spans="1:2" x14ac:dyDescent="0.2">
      <c r="A1368" t="s">
        <v>10574</v>
      </c>
      <c r="B1368">
        <v>889</v>
      </c>
    </row>
    <row r="1369" spans="1:2" x14ac:dyDescent="0.2">
      <c r="A1369" t="s">
        <v>6488</v>
      </c>
      <c r="B1369">
        <v>892</v>
      </c>
    </row>
    <row r="1370" spans="1:2" x14ac:dyDescent="0.2">
      <c r="A1370" t="s">
        <v>7853</v>
      </c>
      <c r="B1370">
        <v>893</v>
      </c>
    </row>
    <row r="1371" spans="1:2" x14ac:dyDescent="0.2">
      <c r="A1371" t="s">
        <v>10540</v>
      </c>
      <c r="B1371">
        <v>4902</v>
      </c>
    </row>
    <row r="1372" spans="1:2" x14ac:dyDescent="0.2">
      <c r="A1372" t="s">
        <v>9716</v>
      </c>
      <c r="B1372">
        <v>3774</v>
      </c>
    </row>
    <row r="1373" spans="1:2" x14ac:dyDescent="0.2">
      <c r="A1373" t="s">
        <v>7419</v>
      </c>
      <c r="B1373">
        <v>894</v>
      </c>
    </row>
    <row r="1374" spans="1:2" x14ac:dyDescent="0.2">
      <c r="A1374" t="s">
        <v>6487</v>
      </c>
      <c r="B1374">
        <v>895</v>
      </c>
    </row>
    <row r="1375" spans="1:2" x14ac:dyDescent="0.2">
      <c r="A1375" t="s">
        <v>7506</v>
      </c>
      <c r="B1375">
        <v>896</v>
      </c>
    </row>
    <row r="1376" spans="1:2" x14ac:dyDescent="0.2">
      <c r="A1376" t="s">
        <v>8958</v>
      </c>
      <c r="B1376">
        <v>3423</v>
      </c>
    </row>
    <row r="1377" spans="1:2" x14ac:dyDescent="0.2">
      <c r="A1377" t="s">
        <v>7168</v>
      </c>
      <c r="B1377">
        <v>898</v>
      </c>
    </row>
    <row r="1378" spans="1:2" x14ac:dyDescent="0.2">
      <c r="A1378" t="s">
        <v>9245</v>
      </c>
      <c r="B1378">
        <v>5346</v>
      </c>
    </row>
    <row r="1379" spans="1:2" x14ac:dyDescent="0.2">
      <c r="A1379" t="s">
        <v>7069</v>
      </c>
      <c r="B1379">
        <v>2709</v>
      </c>
    </row>
    <row r="1380" spans="1:2" x14ac:dyDescent="0.2">
      <c r="A1380" t="s">
        <v>7068</v>
      </c>
      <c r="B1380">
        <v>3144</v>
      </c>
    </row>
    <row r="1381" spans="1:2" x14ac:dyDescent="0.2">
      <c r="A1381" t="s">
        <v>7067</v>
      </c>
      <c r="B1381">
        <v>3057</v>
      </c>
    </row>
    <row r="1382" spans="1:2" x14ac:dyDescent="0.2">
      <c r="A1382" t="s">
        <v>7031</v>
      </c>
      <c r="B1382">
        <v>2769</v>
      </c>
    </row>
    <row r="1383" spans="1:2" x14ac:dyDescent="0.2">
      <c r="A1383" t="s">
        <v>7066</v>
      </c>
      <c r="B1383">
        <v>3058</v>
      </c>
    </row>
    <row r="1384" spans="1:2" x14ac:dyDescent="0.2">
      <c r="A1384" t="s">
        <v>7086</v>
      </c>
      <c r="B1384">
        <v>3716</v>
      </c>
    </row>
    <row r="1385" spans="1:2" x14ac:dyDescent="0.2">
      <c r="A1385" t="s">
        <v>9755</v>
      </c>
      <c r="B1385">
        <v>3717</v>
      </c>
    </row>
    <row r="1386" spans="1:2" x14ac:dyDescent="0.2">
      <c r="A1386" t="s">
        <v>8680</v>
      </c>
      <c r="B1386">
        <v>3076</v>
      </c>
    </row>
    <row r="1387" spans="1:2" x14ac:dyDescent="0.2">
      <c r="A1387" t="s">
        <v>8783</v>
      </c>
      <c r="B1387">
        <v>3250</v>
      </c>
    </row>
    <row r="1388" spans="1:2" x14ac:dyDescent="0.2">
      <c r="A1388" t="s">
        <v>7167</v>
      </c>
      <c r="B1388">
        <v>2710</v>
      </c>
    </row>
    <row r="1389" spans="1:2" x14ac:dyDescent="0.2">
      <c r="A1389" t="s">
        <v>5750</v>
      </c>
      <c r="B1389">
        <v>2711</v>
      </c>
    </row>
    <row r="1390" spans="1:2" x14ac:dyDescent="0.2">
      <c r="A1390" t="s">
        <v>8587</v>
      </c>
      <c r="B1390">
        <v>2920</v>
      </c>
    </row>
    <row r="1391" spans="1:2" x14ac:dyDescent="0.2">
      <c r="A1391" t="s">
        <v>9504</v>
      </c>
      <c r="B1391">
        <v>5317</v>
      </c>
    </row>
    <row r="1392" spans="1:2" x14ac:dyDescent="0.2">
      <c r="A1392" t="s">
        <v>5923</v>
      </c>
      <c r="B1392">
        <v>2713</v>
      </c>
    </row>
    <row r="1393" spans="1:2" x14ac:dyDescent="0.2">
      <c r="A1393" t="s">
        <v>9838</v>
      </c>
      <c r="B1393">
        <v>3804</v>
      </c>
    </row>
    <row r="1394" spans="1:2" x14ac:dyDescent="0.2">
      <c r="A1394" t="s">
        <v>6795</v>
      </c>
      <c r="B1394">
        <v>2714</v>
      </c>
    </row>
    <row r="1395" spans="1:2" x14ac:dyDescent="0.2">
      <c r="A1395" t="s">
        <v>7166</v>
      </c>
      <c r="B1395">
        <v>2715</v>
      </c>
    </row>
    <row r="1396" spans="1:2" x14ac:dyDescent="0.2">
      <c r="A1396" t="s">
        <v>5749</v>
      </c>
      <c r="B1396">
        <v>2716</v>
      </c>
    </row>
    <row r="1397" spans="1:2" x14ac:dyDescent="0.2">
      <c r="A1397" t="s">
        <v>9877</v>
      </c>
      <c r="B1397">
        <v>3840</v>
      </c>
    </row>
    <row r="1398" spans="1:2" x14ac:dyDescent="0.2">
      <c r="A1398" t="s">
        <v>5748</v>
      </c>
      <c r="B1398">
        <v>2717</v>
      </c>
    </row>
    <row r="1399" spans="1:2" x14ac:dyDescent="0.2">
      <c r="A1399" t="s">
        <v>6219</v>
      </c>
      <c r="B1399">
        <v>2718</v>
      </c>
    </row>
    <row r="1400" spans="1:2" x14ac:dyDescent="0.2">
      <c r="A1400" t="s">
        <v>9191</v>
      </c>
      <c r="B1400">
        <v>5017</v>
      </c>
    </row>
    <row r="1401" spans="1:2" x14ac:dyDescent="0.2">
      <c r="A1401" t="s">
        <v>8638</v>
      </c>
      <c r="B1401">
        <v>3016</v>
      </c>
    </row>
    <row r="1402" spans="1:2" x14ac:dyDescent="0.2">
      <c r="A1402" t="s">
        <v>6813</v>
      </c>
      <c r="B1402">
        <v>2721</v>
      </c>
    </row>
    <row r="1403" spans="1:2" x14ac:dyDescent="0.2">
      <c r="A1403" t="s">
        <v>6812</v>
      </c>
      <c r="B1403">
        <v>2720</v>
      </c>
    </row>
    <row r="1404" spans="1:2" x14ac:dyDescent="0.2">
      <c r="A1404" t="s">
        <v>8194</v>
      </c>
      <c r="B1404">
        <v>2722</v>
      </c>
    </row>
    <row r="1405" spans="1:2" x14ac:dyDescent="0.2">
      <c r="A1405" t="s">
        <v>9866</v>
      </c>
      <c r="B1405">
        <v>3829</v>
      </c>
    </row>
    <row r="1406" spans="1:2" x14ac:dyDescent="0.2">
      <c r="A1406" t="s">
        <v>5747</v>
      </c>
      <c r="B1406">
        <v>2723</v>
      </c>
    </row>
    <row r="1407" spans="1:2" x14ac:dyDescent="0.2">
      <c r="A1407" t="s">
        <v>8625</v>
      </c>
      <c r="B1407">
        <v>2987</v>
      </c>
    </row>
    <row r="1408" spans="1:2" x14ac:dyDescent="0.2">
      <c r="A1408" t="s">
        <v>9579</v>
      </c>
      <c r="B1408">
        <v>3770</v>
      </c>
    </row>
    <row r="1409" spans="1:2" x14ac:dyDescent="0.2">
      <c r="A1409" t="s">
        <v>8157</v>
      </c>
      <c r="B1409">
        <v>2724</v>
      </c>
    </row>
    <row r="1410" spans="1:2" x14ac:dyDescent="0.2">
      <c r="A1410" t="s">
        <v>9286</v>
      </c>
      <c r="B1410">
        <v>5178</v>
      </c>
    </row>
    <row r="1411" spans="1:2" x14ac:dyDescent="0.2">
      <c r="A1411" t="s">
        <v>7598</v>
      </c>
      <c r="B1411">
        <v>2726</v>
      </c>
    </row>
    <row r="1412" spans="1:2" x14ac:dyDescent="0.2">
      <c r="A1412" t="s">
        <v>7568</v>
      </c>
      <c r="B1412">
        <v>2727</v>
      </c>
    </row>
    <row r="1413" spans="1:2" x14ac:dyDescent="0.2">
      <c r="A1413" t="s">
        <v>7779</v>
      </c>
      <c r="B1413">
        <v>2728</v>
      </c>
    </row>
    <row r="1414" spans="1:2" x14ac:dyDescent="0.2">
      <c r="A1414" t="s">
        <v>5746</v>
      </c>
      <c r="B1414">
        <v>2729</v>
      </c>
    </row>
    <row r="1415" spans="1:2" x14ac:dyDescent="0.2">
      <c r="A1415" t="s">
        <v>7510</v>
      </c>
      <c r="B1415">
        <v>2730</v>
      </c>
    </row>
    <row r="1416" spans="1:2" x14ac:dyDescent="0.2">
      <c r="A1416" t="s">
        <v>7579</v>
      </c>
      <c r="B1416">
        <v>2731</v>
      </c>
    </row>
    <row r="1417" spans="1:2" x14ac:dyDescent="0.2">
      <c r="A1417" t="s">
        <v>5744</v>
      </c>
      <c r="B1417">
        <v>2732</v>
      </c>
    </row>
    <row r="1418" spans="1:2" x14ac:dyDescent="0.2">
      <c r="A1418" t="s">
        <v>8213</v>
      </c>
      <c r="B1418">
        <v>2733</v>
      </c>
    </row>
    <row r="1419" spans="1:2" x14ac:dyDescent="0.2">
      <c r="A1419" t="s">
        <v>10184</v>
      </c>
      <c r="B1419">
        <v>4272</v>
      </c>
    </row>
    <row r="1420" spans="1:2" x14ac:dyDescent="0.2">
      <c r="A1420" t="s">
        <v>9284</v>
      </c>
      <c r="B1420">
        <v>5132</v>
      </c>
    </row>
    <row r="1421" spans="1:2" x14ac:dyDescent="0.2">
      <c r="A1421" t="s">
        <v>7000</v>
      </c>
      <c r="B1421">
        <v>2735</v>
      </c>
    </row>
    <row r="1422" spans="1:2" x14ac:dyDescent="0.2">
      <c r="A1422" t="s">
        <v>8602</v>
      </c>
      <c r="B1422">
        <v>2736</v>
      </c>
    </row>
    <row r="1423" spans="1:2" x14ac:dyDescent="0.2">
      <c r="A1423" t="s">
        <v>7725</v>
      </c>
      <c r="B1423">
        <v>2737</v>
      </c>
    </row>
    <row r="1424" spans="1:2" x14ac:dyDescent="0.2">
      <c r="A1424" t="s">
        <v>5743</v>
      </c>
      <c r="B1424">
        <v>2738</v>
      </c>
    </row>
    <row r="1425" spans="1:2" x14ac:dyDescent="0.2">
      <c r="A1425" t="s">
        <v>5741</v>
      </c>
      <c r="B1425">
        <v>3274</v>
      </c>
    </row>
    <row r="1426" spans="1:2" x14ac:dyDescent="0.2">
      <c r="A1426" t="s">
        <v>5742</v>
      </c>
      <c r="B1426">
        <v>3</v>
      </c>
    </row>
    <row r="1427" spans="1:2" x14ac:dyDescent="0.2">
      <c r="A1427" t="s">
        <v>9511</v>
      </c>
      <c r="B1427">
        <v>5331</v>
      </c>
    </row>
    <row r="1428" spans="1:2" x14ac:dyDescent="0.2">
      <c r="A1428" t="s">
        <v>8624</v>
      </c>
      <c r="B1428">
        <v>2988</v>
      </c>
    </row>
    <row r="1429" spans="1:2" x14ac:dyDescent="0.2">
      <c r="A1429" t="s">
        <v>7634</v>
      </c>
      <c r="B1429">
        <v>2739</v>
      </c>
    </row>
    <row r="1430" spans="1:2" x14ac:dyDescent="0.2">
      <c r="A1430" t="s">
        <v>9274</v>
      </c>
      <c r="B1430">
        <v>5124</v>
      </c>
    </row>
    <row r="1431" spans="1:2" x14ac:dyDescent="0.2">
      <c r="A1431" t="s">
        <v>9141</v>
      </c>
      <c r="B1431">
        <v>3608</v>
      </c>
    </row>
    <row r="1432" spans="1:2" x14ac:dyDescent="0.2">
      <c r="A1432" t="s">
        <v>9188</v>
      </c>
      <c r="B1432">
        <v>2963</v>
      </c>
    </row>
    <row r="1433" spans="1:2" x14ac:dyDescent="0.2">
      <c r="A1433" t="s">
        <v>7433</v>
      </c>
      <c r="B1433">
        <v>2741</v>
      </c>
    </row>
    <row r="1434" spans="1:2" x14ac:dyDescent="0.2">
      <c r="A1434" t="s">
        <v>8019</v>
      </c>
      <c r="B1434">
        <v>4794</v>
      </c>
    </row>
    <row r="1435" spans="1:2" x14ac:dyDescent="0.2">
      <c r="A1435" t="s">
        <v>10333</v>
      </c>
      <c r="B1435">
        <v>4699</v>
      </c>
    </row>
    <row r="1436" spans="1:2" x14ac:dyDescent="0.2">
      <c r="A1436" t="s">
        <v>7165</v>
      </c>
      <c r="B1436">
        <v>2742</v>
      </c>
    </row>
    <row r="1437" spans="1:2" x14ac:dyDescent="0.2">
      <c r="A1437" t="s">
        <v>7791</v>
      </c>
      <c r="B1437">
        <v>2743</v>
      </c>
    </row>
    <row r="1438" spans="1:2" x14ac:dyDescent="0.2">
      <c r="A1438" t="s">
        <v>7699</v>
      </c>
      <c r="B1438">
        <v>2744</v>
      </c>
    </row>
    <row r="1439" spans="1:2" x14ac:dyDescent="0.2">
      <c r="A1439" t="s">
        <v>9573</v>
      </c>
      <c r="B1439">
        <v>3528</v>
      </c>
    </row>
    <row r="1440" spans="1:2" x14ac:dyDescent="0.2">
      <c r="A1440" t="s">
        <v>5740</v>
      </c>
      <c r="B1440">
        <v>2745</v>
      </c>
    </row>
    <row r="1441" spans="1:2" x14ac:dyDescent="0.2">
      <c r="A1441" t="s">
        <v>9468</v>
      </c>
      <c r="B1441">
        <v>5291</v>
      </c>
    </row>
    <row r="1442" spans="1:2" x14ac:dyDescent="0.2">
      <c r="A1442" t="s">
        <v>9467</v>
      </c>
      <c r="B1442">
        <v>5290</v>
      </c>
    </row>
    <row r="1443" spans="1:2" x14ac:dyDescent="0.2">
      <c r="A1443" t="s">
        <v>9937</v>
      </c>
      <c r="B1443">
        <v>3904</v>
      </c>
    </row>
    <row r="1444" spans="1:2" x14ac:dyDescent="0.2">
      <c r="A1444" t="s">
        <v>6793</v>
      </c>
      <c r="B1444">
        <v>13</v>
      </c>
    </row>
    <row r="1445" spans="1:2" x14ac:dyDescent="0.2">
      <c r="A1445" t="s">
        <v>5739</v>
      </c>
      <c r="B1445">
        <v>2746</v>
      </c>
    </row>
    <row r="1446" spans="1:2" x14ac:dyDescent="0.2">
      <c r="A1446" t="s">
        <v>7624</v>
      </c>
      <c r="B1446">
        <v>2747</v>
      </c>
    </row>
    <row r="1447" spans="1:2" x14ac:dyDescent="0.2">
      <c r="A1447" t="s">
        <v>9984</v>
      </c>
      <c r="B1447">
        <v>3948</v>
      </c>
    </row>
    <row r="1448" spans="1:2" x14ac:dyDescent="0.2">
      <c r="A1448" t="s">
        <v>5738</v>
      </c>
      <c r="B1448">
        <v>2748</v>
      </c>
    </row>
    <row r="1449" spans="1:2" x14ac:dyDescent="0.2">
      <c r="A1449" t="s">
        <v>8590</v>
      </c>
      <c r="B1449">
        <v>115</v>
      </c>
    </row>
    <row r="1450" spans="1:2" x14ac:dyDescent="0.2">
      <c r="A1450" t="s">
        <v>7424</v>
      </c>
      <c r="B1450">
        <v>2750</v>
      </c>
    </row>
    <row r="1451" spans="1:2" x14ac:dyDescent="0.2">
      <c r="A1451" t="s">
        <v>9911</v>
      </c>
      <c r="B1451">
        <v>3880</v>
      </c>
    </row>
    <row r="1452" spans="1:2" x14ac:dyDescent="0.2">
      <c r="A1452" t="s">
        <v>10179</v>
      </c>
      <c r="B1452">
        <v>4564</v>
      </c>
    </row>
    <row r="1453" spans="1:2" x14ac:dyDescent="0.2">
      <c r="A1453" t="s">
        <v>10006</v>
      </c>
      <c r="B1453">
        <v>3969</v>
      </c>
    </row>
    <row r="1454" spans="1:2" x14ac:dyDescent="0.2">
      <c r="A1454" t="s">
        <v>7666</v>
      </c>
      <c r="B1454">
        <v>2751</v>
      </c>
    </row>
    <row r="1455" spans="1:2" x14ac:dyDescent="0.2">
      <c r="A1455" t="s">
        <v>8557</v>
      </c>
      <c r="B1455">
        <v>3628</v>
      </c>
    </row>
    <row r="1456" spans="1:2" x14ac:dyDescent="0.2">
      <c r="A1456" t="s">
        <v>8795</v>
      </c>
      <c r="B1456">
        <v>3627</v>
      </c>
    </row>
    <row r="1457" spans="1:2" x14ac:dyDescent="0.2">
      <c r="A1457" t="s">
        <v>7046</v>
      </c>
      <c r="B1457">
        <v>2752</v>
      </c>
    </row>
    <row r="1458" spans="1:2" x14ac:dyDescent="0.2">
      <c r="A1458" t="s">
        <v>7644</v>
      </c>
      <c r="B1458">
        <v>2753</v>
      </c>
    </row>
    <row r="1459" spans="1:2" x14ac:dyDescent="0.2">
      <c r="A1459" t="s">
        <v>9246</v>
      </c>
      <c r="B1459">
        <v>5089</v>
      </c>
    </row>
    <row r="1460" spans="1:2" x14ac:dyDescent="0.2">
      <c r="A1460" t="s">
        <v>5824</v>
      </c>
      <c r="B1460">
        <v>2754</v>
      </c>
    </row>
    <row r="1461" spans="1:2" x14ac:dyDescent="0.2">
      <c r="A1461" t="s">
        <v>7741</v>
      </c>
      <c r="B1461">
        <v>2755</v>
      </c>
    </row>
    <row r="1462" spans="1:2" x14ac:dyDescent="0.2">
      <c r="A1462" t="s">
        <v>7164</v>
      </c>
      <c r="B1462">
        <v>2756</v>
      </c>
    </row>
    <row r="1463" spans="1:2" x14ac:dyDescent="0.2">
      <c r="A1463" t="s">
        <v>10501</v>
      </c>
      <c r="B1463">
        <v>4861</v>
      </c>
    </row>
    <row r="1464" spans="1:2" x14ac:dyDescent="0.2">
      <c r="A1464" t="s">
        <v>9390</v>
      </c>
      <c r="B1464">
        <v>5100</v>
      </c>
    </row>
    <row r="1465" spans="1:2" x14ac:dyDescent="0.2">
      <c r="A1465" t="s">
        <v>9252</v>
      </c>
      <c r="B1465">
        <v>5098</v>
      </c>
    </row>
    <row r="1466" spans="1:2" x14ac:dyDescent="0.2">
      <c r="A1466" t="s">
        <v>5700</v>
      </c>
      <c r="B1466">
        <v>2757</v>
      </c>
    </row>
    <row r="1467" spans="1:2" x14ac:dyDescent="0.2">
      <c r="A1467" t="s">
        <v>6486</v>
      </c>
      <c r="B1467">
        <v>899</v>
      </c>
    </row>
    <row r="1468" spans="1:2" x14ac:dyDescent="0.2">
      <c r="A1468" t="s">
        <v>10530</v>
      </c>
      <c r="B1468">
        <v>4892</v>
      </c>
    </row>
    <row r="1469" spans="1:2" x14ac:dyDescent="0.2">
      <c r="A1469" t="s">
        <v>6485</v>
      </c>
      <c r="B1469">
        <v>900</v>
      </c>
    </row>
    <row r="1470" spans="1:2" x14ac:dyDescent="0.2">
      <c r="A1470" t="s">
        <v>7648</v>
      </c>
      <c r="B1470">
        <v>901</v>
      </c>
    </row>
    <row r="1471" spans="1:2" x14ac:dyDescent="0.2">
      <c r="A1471" t="s">
        <v>7572</v>
      </c>
      <c r="B1471">
        <v>902</v>
      </c>
    </row>
    <row r="1472" spans="1:2" x14ac:dyDescent="0.2">
      <c r="A1472" t="s">
        <v>8564</v>
      </c>
      <c r="B1472">
        <v>347</v>
      </c>
    </row>
    <row r="1473" spans="1:2" x14ac:dyDescent="0.2">
      <c r="A1473" t="s">
        <v>6484</v>
      </c>
      <c r="B1473">
        <v>903</v>
      </c>
    </row>
    <row r="1474" spans="1:2" x14ac:dyDescent="0.2">
      <c r="A1474" t="s">
        <v>8345</v>
      </c>
      <c r="B1474">
        <v>904</v>
      </c>
    </row>
    <row r="1475" spans="1:2" x14ac:dyDescent="0.2">
      <c r="A1475" t="s">
        <v>10287</v>
      </c>
      <c r="B1475">
        <v>4647</v>
      </c>
    </row>
    <row r="1476" spans="1:2" x14ac:dyDescent="0.2">
      <c r="A1476" t="s">
        <v>7336</v>
      </c>
      <c r="B1476">
        <v>905</v>
      </c>
    </row>
    <row r="1477" spans="1:2" x14ac:dyDescent="0.2">
      <c r="A1477" t="s">
        <v>9714</v>
      </c>
      <c r="B1477">
        <v>3771</v>
      </c>
    </row>
    <row r="1478" spans="1:2" x14ac:dyDescent="0.2">
      <c r="A1478" t="s">
        <v>9823</v>
      </c>
      <c r="B1478">
        <v>3795</v>
      </c>
    </row>
    <row r="1479" spans="1:2" x14ac:dyDescent="0.2">
      <c r="A1479" t="s">
        <v>8951</v>
      </c>
      <c r="B1479">
        <v>3415</v>
      </c>
    </row>
    <row r="1480" spans="1:2" x14ac:dyDescent="0.2">
      <c r="A1480" t="s">
        <v>6483</v>
      </c>
      <c r="B1480">
        <v>906</v>
      </c>
    </row>
    <row r="1481" spans="1:2" x14ac:dyDescent="0.2">
      <c r="A1481" t="s">
        <v>7346</v>
      </c>
      <c r="B1481">
        <v>907</v>
      </c>
    </row>
    <row r="1482" spans="1:2" x14ac:dyDescent="0.2">
      <c r="A1482" t="s">
        <v>9779</v>
      </c>
      <c r="B1482">
        <v>3742</v>
      </c>
    </row>
    <row r="1483" spans="1:2" x14ac:dyDescent="0.2">
      <c r="A1483" t="s">
        <v>9842</v>
      </c>
      <c r="B1483">
        <v>3808</v>
      </c>
    </row>
    <row r="1484" spans="1:2" x14ac:dyDescent="0.2">
      <c r="A1484" t="s">
        <v>9841</v>
      </c>
      <c r="B1484">
        <v>3807</v>
      </c>
    </row>
    <row r="1485" spans="1:2" x14ac:dyDescent="0.2">
      <c r="A1485" t="s">
        <v>10028</v>
      </c>
      <c r="B1485">
        <v>3989</v>
      </c>
    </row>
    <row r="1486" spans="1:2" x14ac:dyDescent="0.2">
      <c r="A1486" t="s">
        <v>8311</v>
      </c>
      <c r="B1486">
        <v>909</v>
      </c>
    </row>
    <row r="1487" spans="1:2" x14ac:dyDescent="0.2">
      <c r="A1487" t="s">
        <v>7777</v>
      </c>
      <c r="B1487">
        <v>2809</v>
      </c>
    </row>
    <row r="1488" spans="1:2" x14ac:dyDescent="0.2">
      <c r="A1488" t="s">
        <v>6481</v>
      </c>
      <c r="B1488">
        <v>910</v>
      </c>
    </row>
    <row r="1489" spans="1:2" x14ac:dyDescent="0.2">
      <c r="A1489" t="s">
        <v>10239</v>
      </c>
      <c r="B1489">
        <v>4604</v>
      </c>
    </row>
    <row r="1490" spans="1:2" x14ac:dyDescent="0.2">
      <c r="A1490" t="s">
        <v>9269</v>
      </c>
      <c r="B1490">
        <v>5118</v>
      </c>
    </row>
    <row r="1491" spans="1:2" x14ac:dyDescent="0.2">
      <c r="A1491" t="s">
        <v>8348</v>
      </c>
      <c r="B1491">
        <v>911</v>
      </c>
    </row>
    <row r="1492" spans="1:2" x14ac:dyDescent="0.2">
      <c r="A1492" t="s">
        <v>8159</v>
      </c>
      <c r="B1492">
        <v>912</v>
      </c>
    </row>
    <row r="1493" spans="1:2" x14ac:dyDescent="0.2">
      <c r="A1493" t="s">
        <v>9021</v>
      </c>
      <c r="B1493">
        <v>3487</v>
      </c>
    </row>
    <row r="1494" spans="1:2" x14ac:dyDescent="0.2">
      <c r="A1494" t="s">
        <v>6479</v>
      </c>
      <c r="B1494">
        <v>913</v>
      </c>
    </row>
    <row r="1495" spans="1:2" x14ac:dyDescent="0.2">
      <c r="A1495" t="s">
        <v>6477</v>
      </c>
      <c r="B1495">
        <v>4648</v>
      </c>
    </row>
    <row r="1496" spans="1:2" x14ac:dyDescent="0.2">
      <c r="A1496" t="s">
        <v>7163</v>
      </c>
      <c r="B1496">
        <v>914</v>
      </c>
    </row>
    <row r="1497" spans="1:2" x14ac:dyDescent="0.2">
      <c r="A1497" t="s">
        <v>8312</v>
      </c>
      <c r="B1497">
        <v>915</v>
      </c>
    </row>
    <row r="1498" spans="1:2" x14ac:dyDescent="0.2">
      <c r="A1498" t="s">
        <v>6476</v>
      </c>
      <c r="B1498">
        <v>916</v>
      </c>
    </row>
    <row r="1499" spans="1:2" x14ac:dyDescent="0.2">
      <c r="A1499" t="s">
        <v>9953</v>
      </c>
      <c r="B1499">
        <v>3919</v>
      </c>
    </row>
    <row r="1500" spans="1:2" x14ac:dyDescent="0.2">
      <c r="A1500" t="s">
        <v>6475</v>
      </c>
      <c r="B1500">
        <v>917</v>
      </c>
    </row>
    <row r="1501" spans="1:2" x14ac:dyDescent="0.2">
      <c r="A1501" t="s">
        <v>6863</v>
      </c>
      <c r="B1501">
        <v>918</v>
      </c>
    </row>
    <row r="1502" spans="1:2" x14ac:dyDescent="0.2">
      <c r="A1502" t="s">
        <v>8570</v>
      </c>
      <c r="B1502">
        <v>969</v>
      </c>
    </row>
    <row r="1503" spans="1:2" x14ac:dyDescent="0.2">
      <c r="A1503" t="s">
        <v>8571</v>
      </c>
      <c r="B1503">
        <v>196</v>
      </c>
    </row>
    <row r="1504" spans="1:2" x14ac:dyDescent="0.2">
      <c r="A1504" t="s">
        <v>7162</v>
      </c>
      <c r="B1504">
        <v>919</v>
      </c>
    </row>
    <row r="1505" spans="1:2" x14ac:dyDescent="0.2">
      <c r="A1505" t="s">
        <v>6473</v>
      </c>
      <c r="B1505">
        <v>920</v>
      </c>
    </row>
    <row r="1506" spans="1:2" x14ac:dyDescent="0.2">
      <c r="A1506" t="s">
        <v>7866</v>
      </c>
      <c r="B1506">
        <v>921</v>
      </c>
    </row>
    <row r="1507" spans="1:2" x14ac:dyDescent="0.2">
      <c r="A1507" t="s">
        <v>9336</v>
      </c>
      <c r="B1507">
        <v>5190</v>
      </c>
    </row>
    <row r="1508" spans="1:2" x14ac:dyDescent="0.2">
      <c r="A1508" t="s">
        <v>8331</v>
      </c>
      <c r="B1508">
        <v>922</v>
      </c>
    </row>
    <row r="1509" spans="1:2" x14ac:dyDescent="0.2">
      <c r="A1509" t="s">
        <v>7619</v>
      </c>
      <c r="B1509">
        <v>924</v>
      </c>
    </row>
    <row r="1510" spans="1:2" x14ac:dyDescent="0.2">
      <c r="A1510" t="s">
        <v>10063</v>
      </c>
      <c r="B1510">
        <v>4520</v>
      </c>
    </row>
    <row r="1511" spans="1:2" x14ac:dyDescent="0.2">
      <c r="A1511" t="s">
        <v>10305</v>
      </c>
      <c r="B1511">
        <v>4657</v>
      </c>
    </row>
    <row r="1512" spans="1:2" x14ac:dyDescent="0.2">
      <c r="A1512" t="s">
        <v>7948</v>
      </c>
      <c r="B1512">
        <v>925</v>
      </c>
    </row>
    <row r="1513" spans="1:2" x14ac:dyDescent="0.2">
      <c r="A1513" t="s">
        <v>9427</v>
      </c>
      <c r="B1513">
        <v>5008</v>
      </c>
    </row>
    <row r="1514" spans="1:2" x14ac:dyDescent="0.2">
      <c r="A1514" t="s">
        <v>6472</v>
      </c>
      <c r="B1514">
        <v>926</v>
      </c>
    </row>
    <row r="1515" spans="1:2" x14ac:dyDescent="0.2">
      <c r="A1515" t="s">
        <v>10032</v>
      </c>
      <c r="B1515">
        <v>3993</v>
      </c>
    </row>
    <row r="1516" spans="1:2" x14ac:dyDescent="0.2">
      <c r="A1516" t="s">
        <v>10034</v>
      </c>
      <c r="B1516">
        <v>3995</v>
      </c>
    </row>
    <row r="1517" spans="1:2" x14ac:dyDescent="0.2">
      <c r="A1517" t="s">
        <v>10056</v>
      </c>
      <c r="B1517">
        <v>3986</v>
      </c>
    </row>
    <row r="1518" spans="1:2" x14ac:dyDescent="0.2">
      <c r="A1518" t="s">
        <v>6954</v>
      </c>
      <c r="B1518">
        <v>3087</v>
      </c>
    </row>
    <row r="1519" spans="1:2" x14ac:dyDescent="0.2">
      <c r="A1519" t="s">
        <v>7523</v>
      </c>
      <c r="B1519">
        <v>927</v>
      </c>
    </row>
    <row r="1520" spans="1:2" x14ac:dyDescent="0.2">
      <c r="A1520" t="s">
        <v>6471</v>
      </c>
      <c r="B1520">
        <v>928</v>
      </c>
    </row>
    <row r="1521" spans="1:2" x14ac:dyDescent="0.2">
      <c r="A1521" t="s">
        <v>6380</v>
      </c>
      <c r="B1521">
        <v>930</v>
      </c>
    </row>
    <row r="1522" spans="1:2" x14ac:dyDescent="0.2">
      <c r="A1522" t="s">
        <v>6470</v>
      </c>
      <c r="B1522">
        <v>931</v>
      </c>
    </row>
    <row r="1523" spans="1:2" x14ac:dyDescent="0.2">
      <c r="A1523" t="s">
        <v>6469</v>
      </c>
      <c r="B1523">
        <v>932</v>
      </c>
    </row>
    <row r="1524" spans="1:2" x14ac:dyDescent="0.2">
      <c r="A1524" t="s">
        <v>6398</v>
      </c>
      <c r="B1524">
        <v>933</v>
      </c>
    </row>
    <row r="1525" spans="1:2" x14ac:dyDescent="0.2">
      <c r="A1525" t="s">
        <v>6465</v>
      </c>
      <c r="B1525">
        <v>934</v>
      </c>
    </row>
    <row r="1526" spans="1:2" x14ac:dyDescent="0.2">
      <c r="A1526" t="s">
        <v>7161</v>
      </c>
      <c r="B1526">
        <v>935</v>
      </c>
    </row>
    <row r="1527" spans="1:2" x14ac:dyDescent="0.2">
      <c r="A1527" t="s">
        <v>8798</v>
      </c>
      <c r="B1527">
        <v>923</v>
      </c>
    </row>
    <row r="1528" spans="1:2" x14ac:dyDescent="0.2">
      <c r="A1528" t="s">
        <v>7892</v>
      </c>
      <c r="B1528">
        <v>936</v>
      </c>
    </row>
    <row r="1529" spans="1:2" x14ac:dyDescent="0.2">
      <c r="A1529" t="s">
        <v>9105</v>
      </c>
      <c r="B1529">
        <v>3570</v>
      </c>
    </row>
    <row r="1530" spans="1:2" x14ac:dyDescent="0.2">
      <c r="A1530" t="s">
        <v>7989</v>
      </c>
      <c r="B1530">
        <v>2821</v>
      </c>
    </row>
    <row r="1531" spans="1:2" x14ac:dyDescent="0.2">
      <c r="A1531" t="s">
        <v>8355</v>
      </c>
      <c r="B1531">
        <v>938</v>
      </c>
    </row>
    <row r="1532" spans="1:2" x14ac:dyDescent="0.2">
      <c r="A1532" t="s">
        <v>9465</v>
      </c>
      <c r="B1532">
        <v>5288</v>
      </c>
    </row>
    <row r="1533" spans="1:2" x14ac:dyDescent="0.2">
      <c r="A1533" t="s">
        <v>7841</v>
      </c>
      <c r="B1533">
        <v>939</v>
      </c>
    </row>
    <row r="1534" spans="1:2" x14ac:dyDescent="0.2">
      <c r="A1534" t="s">
        <v>6463</v>
      </c>
      <c r="B1534">
        <v>940</v>
      </c>
    </row>
    <row r="1535" spans="1:2" x14ac:dyDescent="0.2">
      <c r="A1535" t="s">
        <v>10375</v>
      </c>
      <c r="B1535">
        <v>4739</v>
      </c>
    </row>
    <row r="1536" spans="1:2" x14ac:dyDescent="0.2">
      <c r="A1536" t="s">
        <v>7815</v>
      </c>
      <c r="B1536">
        <v>941</v>
      </c>
    </row>
    <row r="1537" spans="1:2" x14ac:dyDescent="0.2">
      <c r="A1537" t="s">
        <v>6462</v>
      </c>
      <c r="B1537">
        <v>942</v>
      </c>
    </row>
    <row r="1538" spans="1:2" x14ac:dyDescent="0.2">
      <c r="A1538" t="s">
        <v>6461</v>
      </c>
      <c r="B1538">
        <v>943</v>
      </c>
    </row>
    <row r="1539" spans="1:2" x14ac:dyDescent="0.2">
      <c r="A1539" t="s">
        <v>8394</v>
      </c>
      <c r="B1539">
        <v>944</v>
      </c>
    </row>
    <row r="1540" spans="1:2" x14ac:dyDescent="0.2">
      <c r="A1540" t="s">
        <v>6818</v>
      </c>
      <c r="B1540">
        <v>945</v>
      </c>
    </row>
    <row r="1541" spans="1:2" x14ac:dyDescent="0.2">
      <c r="A1541" t="s">
        <v>8738</v>
      </c>
      <c r="B1541">
        <v>3200</v>
      </c>
    </row>
    <row r="1542" spans="1:2" x14ac:dyDescent="0.2">
      <c r="A1542" t="s">
        <v>8600</v>
      </c>
      <c r="B1542">
        <v>2954</v>
      </c>
    </row>
    <row r="1543" spans="1:2" x14ac:dyDescent="0.2">
      <c r="A1543" t="s">
        <v>7354</v>
      </c>
      <c r="B1543">
        <v>946</v>
      </c>
    </row>
    <row r="1544" spans="1:2" x14ac:dyDescent="0.2">
      <c r="A1544" t="s">
        <v>9182</v>
      </c>
      <c r="B1544">
        <v>3651</v>
      </c>
    </row>
    <row r="1545" spans="1:2" x14ac:dyDescent="0.2">
      <c r="A1545" t="s">
        <v>9786</v>
      </c>
      <c r="B1545">
        <v>3749</v>
      </c>
    </row>
    <row r="1546" spans="1:2" x14ac:dyDescent="0.2">
      <c r="A1546" t="s">
        <v>8863</v>
      </c>
      <c r="B1546">
        <v>3563</v>
      </c>
    </row>
    <row r="1547" spans="1:2" x14ac:dyDescent="0.2">
      <c r="A1547" t="s">
        <v>7632</v>
      </c>
      <c r="B1547">
        <v>947</v>
      </c>
    </row>
    <row r="1548" spans="1:2" x14ac:dyDescent="0.2">
      <c r="A1548" t="s">
        <v>7865</v>
      </c>
      <c r="B1548">
        <v>948</v>
      </c>
    </row>
    <row r="1549" spans="1:2" x14ac:dyDescent="0.2">
      <c r="A1549" t="s">
        <v>6460</v>
      </c>
      <c r="B1549">
        <v>949</v>
      </c>
    </row>
    <row r="1550" spans="1:2" x14ac:dyDescent="0.2">
      <c r="A1550" t="s">
        <v>6459</v>
      </c>
      <c r="B1550">
        <v>950</v>
      </c>
    </row>
    <row r="1551" spans="1:2" x14ac:dyDescent="0.2">
      <c r="A1551" t="s">
        <v>5725</v>
      </c>
      <c r="B1551">
        <v>951</v>
      </c>
    </row>
    <row r="1552" spans="1:2" x14ac:dyDescent="0.2">
      <c r="A1552" t="s">
        <v>8167</v>
      </c>
      <c r="B1552">
        <v>952</v>
      </c>
    </row>
    <row r="1553" spans="1:2" x14ac:dyDescent="0.2">
      <c r="A1553" t="s">
        <v>8558</v>
      </c>
      <c r="B1553">
        <v>2902</v>
      </c>
    </row>
    <row r="1554" spans="1:2" x14ac:dyDescent="0.2">
      <c r="A1554" t="s">
        <v>8744</v>
      </c>
      <c r="B1554">
        <v>3207</v>
      </c>
    </row>
    <row r="1555" spans="1:2" x14ac:dyDescent="0.2">
      <c r="A1555" t="s">
        <v>7160</v>
      </c>
      <c r="B1555">
        <v>953</v>
      </c>
    </row>
    <row r="1556" spans="1:2" x14ac:dyDescent="0.2">
      <c r="A1556" t="s">
        <v>10448</v>
      </c>
      <c r="B1556">
        <v>4805</v>
      </c>
    </row>
    <row r="1557" spans="1:2" x14ac:dyDescent="0.2">
      <c r="A1557" t="s">
        <v>8271</v>
      </c>
      <c r="B1557">
        <v>954</v>
      </c>
    </row>
    <row r="1558" spans="1:2" x14ac:dyDescent="0.2">
      <c r="A1558" t="s">
        <v>6458</v>
      </c>
      <c r="B1558">
        <v>955</v>
      </c>
    </row>
    <row r="1559" spans="1:2" x14ac:dyDescent="0.2">
      <c r="A1559" t="s">
        <v>7671</v>
      </c>
      <c r="B1559">
        <v>956</v>
      </c>
    </row>
    <row r="1560" spans="1:2" x14ac:dyDescent="0.2">
      <c r="A1560" t="s">
        <v>10335</v>
      </c>
      <c r="B1560">
        <v>4701</v>
      </c>
    </row>
    <row r="1561" spans="1:2" x14ac:dyDescent="0.2">
      <c r="A1561" t="s">
        <v>8866</v>
      </c>
      <c r="B1561">
        <v>193</v>
      </c>
    </row>
    <row r="1562" spans="1:2" x14ac:dyDescent="0.2">
      <c r="A1562" t="s">
        <v>6456</v>
      </c>
      <c r="B1562">
        <v>957</v>
      </c>
    </row>
    <row r="1563" spans="1:2" x14ac:dyDescent="0.2">
      <c r="A1563" t="s">
        <v>8118</v>
      </c>
      <c r="B1563">
        <v>959</v>
      </c>
    </row>
    <row r="1564" spans="1:2" x14ac:dyDescent="0.2">
      <c r="A1564" t="s">
        <v>6454</v>
      </c>
      <c r="B1564">
        <v>960</v>
      </c>
    </row>
    <row r="1565" spans="1:2" x14ac:dyDescent="0.2">
      <c r="A1565" t="s">
        <v>7060</v>
      </c>
      <c r="B1565">
        <v>961</v>
      </c>
    </row>
    <row r="1566" spans="1:2" x14ac:dyDescent="0.2">
      <c r="A1566" t="s">
        <v>5730</v>
      </c>
      <c r="B1566">
        <v>962</v>
      </c>
    </row>
    <row r="1567" spans="1:2" x14ac:dyDescent="0.2">
      <c r="A1567" t="s">
        <v>6453</v>
      </c>
      <c r="B1567">
        <v>963</v>
      </c>
    </row>
    <row r="1568" spans="1:2" x14ac:dyDescent="0.2">
      <c r="A1568" t="s">
        <v>7159</v>
      </c>
      <c r="B1568">
        <v>964</v>
      </c>
    </row>
    <row r="1569" spans="1:2" x14ac:dyDescent="0.2">
      <c r="A1569" t="s">
        <v>9978</v>
      </c>
      <c r="B1569">
        <v>3942</v>
      </c>
    </row>
    <row r="1570" spans="1:2" x14ac:dyDescent="0.2">
      <c r="A1570" t="s">
        <v>6452</v>
      </c>
      <c r="B1570">
        <v>965</v>
      </c>
    </row>
    <row r="1571" spans="1:2" x14ac:dyDescent="0.2">
      <c r="A1571" t="s">
        <v>6451</v>
      </c>
      <c r="B1571">
        <v>966</v>
      </c>
    </row>
    <row r="1572" spans="1:2" x14ac:dyDescent="0.2">
      <c r="A1572" t="s">
        <v>9164</v>
      </c>
      <c r="B1572">
        <v>3632</v>
      </c>
    </row>
    <row r="1573" spans="1:2" x14ac:dyDescent="0.2">
      <c r="A1573" t="s">
        <v>7195</v>
      </c>
      <c r="B1573">
        <v>967</v>
      </c>
    </row>
    <row r="1574" spans="1:2" x14ac:dyDescent="0.2">
      <c r="A1574" t="s">
        <v>7193</v>
      </c>
      <c r="B1574">
        <v>3145</v>
      </c>
    </row>
    <row r="1575" spans="1:2" x14ac:dyDescent="0.2">
      <c r="A1575" t="s">
        <v>7194</v>
      </c>
      <c r="B1575">
        <v>4600</v>
      </c>
    </row>
    <row r="1576" spans="1:2" x14ac:dyDescent="0.2">
      <c r="A1576" t="s">
        <v>6450</v>
      </c>
      <c r="B1576">
        <v>968</v>
      </c>
    </row>
    <row r="1577" spans="1:2" x14ac:dyDescent="0.2">
      <c r="A1577" t="s">
        <v>7355</v>
      </c>
      <c r="B1577">
        <v>970</v>
      </c>
    </row>
    <row r="1578" spans="1:2" x14ac:dyDescent="0.2">
      <c r="A1578" t="s">
        <v>9216</v>
      </c>
      <c r="B1578">
        <v>5046</v>
      </c>
    </row>
    <row r="1579" spans="1:2" x14ac:dyDescent="0.2">
      <c r="A1579" t="s">
        <v>6449</v>
      </c>
      <c r="B1579">
        <v>971</v>
      </c>
    </row>
    <row r="1580" spans="1:2" x14ac:dyDescent="0.2">
      <c r="A1580" t="s">
        <v>7158</v>
      </c>
      <c r="B1580">
        <v>972</v>
      </c>
    </row>
    <row r="1581" spans="1:2" x14ac:dyDescent="0.2">
      <c r="A1581" t="s">
        <v>9426</v>
      </c>
      <c r="B1581">
        <v>5007</v>
      </c>
    </row>
    <row r="1582" spans="1:2" x14ac:dyDescent="0.2">
      <c r="A1582" t="s">
        <v>7547</v>
      </c>
      <c r="B1582">
        <v>974</v>
      </c>
    </row>
    <row r="1583" spans="1:2" x14ac:dyDescent="0.2">
      <c r="A1583" t="s">
        <v>6871</v>
      </c>
      <c r="B1583">
        <v>975</v>
      </c>
    </row>
    <row r="1584" spans="1:2" x14ac:dyDescent="0.2">
      <c r="A1584" t="s">
        <v>7901</v>
      </c>
      <c r="B1584">
        <v>976</v>
      </c>
    </row>
    <row r="1585" spans="1:2" x14ac:dyDescent="0.2">
      <c r="A1585" t="s">
        <v>7763</v>
      </c>
      <c r="B1585">
        <v>977</v>
      </c>
    </row>
    <row r="1586" spans="1:2" x14ac:dyDescent="0.2">
      <c r="A1586" t="s">
        <v>7472</v>
      </c>
      <c r="B1586">
        <v>979</v>
      </c>
    </row>
    <row r="1587" spans="1:2" x14ac:dyDescent="0.2">
      <c r="A1587" t="s">
        <v>7984</v>
      </c>
      <c r="B1587">
        <v>980</v>
      </c>
    </row>
    <row r="1588" spans="1:2" x14ac:dyDescent="0.2">
      <c r="A1588" t="s">
        <v>10212</v>
      </c>
      <c r="B1588">
        <v>4588</v>
      </c>
    </row>
    <row r="1589" spans="1:2" x14ac:dyDescent="0.2">
      <c r="A1589" t="s">
        <v>9852</v>
      </c>
      <c r="B1589">
        <v>3816</v>
      </c>
    </row>
    <row r="1590" spans="1:2" x14ac:dyDescent="0.2">
      <c r="A1590" t="s">
        <v>5886</v>
      </c>
      <c r="B1590">
        <v>981</v>
      </c>
    </row>
    <row r="1591" spans="1:2" x14ac:dyDescent="0.2">
      <c r="A1591" t="s">
        <v>7545</v>
      </c>
      <c r="B1591">
        <v>982</v>
      </c>
    </row>
    <row r="1592" spans="1:2" x14ac:dyDescent="0.2">
      <c r="A1592" t="s">
        <v>6448</v>
      </c>
      <c r="B1592">
        <v>983</v>
      </c>
    </row>
    <row r="1593" spans="1:2" x14ac:dyDescent="0.2">
      <c r="A1593" t="s">
        <v>9192</v>
      </c>
      <c r="B1593">
        <v>5019</v>
      </c>
    </row>
    <row r="1594" spans="1:2" x14ac:dyDescent="0.2">
      <c r="A1594" t="s">
        <v>6104</v>
      </c>
      <c r="B1594">
        <v>984</v>
      </c>
    </row>
    <row r="1595" spans="1:2" x14ac:dyDescent="0.2">
      <c r="A1595" t="s">
        <v>6447</v>
      </c>
      <c r="B1595">
        <v>985</v>
      </c>
    </row>
    <row r="1596" spans="1:2" x14ac:dyDescent="0.2">
      <c r="A1596" t="s">
        <v>9297</v>
      </c>
      <c r="B1596">
        <v>5136</v>
      </c>
    </row>
    <row r="1597" spans="1:2" x14ac:dyDescent="0.2">
      <c r="A1597" t="s">
        <v>9301</v>
      </c>
      <c r="B1597">
        <v>5140</v>
      </c>
    </row>
    <row r="1598" spans="1:2" x14ac:dyDescent="0.2">
      <c r="A1598" t="s">
        <v>5711</v>
      </c>
      <c r="B1598">
        <v>986</v>
      </c>
    </row>
    <row r="1599" spans="1:2" x14ac:dyDescent="0.2">
      <c r="A1599" t="s">
        <v>7975</v>
      </c>
      <c r="B1599">
        <v>2838</v>
      </c>
    </row>
    <row r="1600" spans="1:2" x14ac:dyDescent="0.2">
      <c r="A1600" t="s">
        <v>8237</v>
      </c>
      <c r="B1600">
        <v>987</v>
      </c>
    </row>
    <row r="1601" spans="1:2" x14ac:dyDescent="0.2">
      <c r="A1601" t="s">
        <v>9128</v>
      </c>
      <c r="B1601">
        <v>3593</v>
      </c>
    </row>
    <row r="1602" spans="1:2" x14ac:dyDescent="0.2">
      <c r="A1602" t="s">
        <v>7157</v>
      </c>
      <c r="B1602">
        <v>988</v>
      </c>
    </row>
    <row r="1603" spans="1:2" x14ac:dyDescent="0.2">
      <c r="A1603" t="s">
        <v>5823</v>
      </c>
      <c r="B1603">
        <v>989</v>
      </c>
    </row>
    <row r="1604" spans="1:2" x14ac:dyDescent="0.2">
      <c r="A1604" t="s">
        <v>6445</v>
      </c>
      <c r="B1604">
        <v>990</v>
      </c>
    </row>
    <row r="1605" spans="1:2" x14ac:dyDescent="0.2">
      <c r="A1605" t="s">
        <v>8430</v>
      </c>
      <c r="B1605">
        <v>2895</v>
      </c>
    </row>
    <row r="1606" spans="1:2" x14ac:dyDescent="0.2">
      <c r="A1606" t="s">
        <v>8431</v>
      </c>
      <c r="B1606">
        <v>2896</v>
      </c>
    </row>
    <row r="1607" spans="1:2" x14ac:dyDescent="0.2">
      <c r="A1607" t="s">
        <v>8429</v>
      </c>
      <c r="B1607">
        <v>839</v>
      </c>
    </row>
    <row r="1608" spans="1:2" x14ac:dyDescent="0.2">
      <c r="A1608" t="s">
        <v>8120</v>
      </c>
      <c r="B1608">
        <v>991</v>
      </c>
    </row>
    <row r="1609" spans="1:2" x14ac:dyDescent="0.2">
      <c r="A1609" t="s">
        <v>8685</v>
      </c>
      <c r="B1609">
        <v>3081</v>
      </c>
    </row>
    <row r="1610" spans="1:2" x14ac:dyDescent="0.2">
      <c r="A1610" t="s">
        <v>6436</v>
      </c>
      <c r="B1610">
        <v>992</v>
      </c>
    </row>
    <row r="1611" spans="1:2" x14ac:dyDescent="0.2">
      <c r="A1611" t="s">
        <v>8459</v>
      </c>
      <c r="B1611">
        <v>993</v>
      </c>
    </row>
    <row r="1612" spans="1:2" x14ac:dyDescent="0.2">
      <c r="A1612" t="s">
        <v>7546</v>
      </c>
      <c r="B1612">
        <v>994</v>
      </c>
    </row>
    <row r="1613" spans="1:2" x14ac:dyDescent="0.2">
      <c r="A1613" t="s">
        <v>7658</v>
      </c>
      <c r="B1613">
        <v>995</v>
      </c>
    </row>
    <row r="1614" spans="1:2" x14ac:dyDescent="0.2">
      <c r="A1614" t="s">
        <v>7665</v>
      </c>
      <c r="B1614">
        <v>996</v>
      </c>
    </row>
    <row r="1615" spans="1:2" x14ac:dyDescent="0.2">
      <c r="A1615" t="s">
        <v>9999</v>
      </c>
      <c r="B1615">
        <v>3962</v>
      </c>
    </row>
    <row r="1616" spans="1:2" x14ac:dyDescent="0.2">
      <c r="A1616" t="s">
        <v>9833</v>
      </c>
      <c r="B1616">
        <v>3801</v>
      </c>
    </row>
    <row r="1617" spans="1:2" x14ac:dyDescent="0.2">
      <c r="A1617" t="s">
        <v>9523</v>
      </c>
      <c r="B1617">
        <v>5363</v>
      </c>
    </row>
    <row r="1618" spans="1:2" x14ac:dyDescent="0.2">
      <c r="A1618" t="s">
        <v>6435</v>
      </c>
      <c r="B1618">
        <v>997</v>
      </c>
    </row>
    <row r="1619" spans="1:2" x14ac:dyDescent="0.2">
      <c r="A1619" t="s">
        <v>10257</v>
      </c>
      <c r="B1619">
        <v>6006</v>
      </c>
    </row>
    <row r="1620" spans="1:2" x14ac:dyDescent="0.2">
      <c r="A1620" t="s">
        <v>9979</v>
      </c>
      <c r="B1620">
        <v>3943</v>
      </c>
    </row>
    <row r="1621" spans="1:2" x14ac:dyDescent="0.2">
      <c r="A1621" t="s">
        <v>8941</v>
      </c>
      <c r="B1621">
        <v>3408</v>
      </c>
    </row>
    <row r="1622" spans="1:2" x14ac:dyDescent="0.2">
      <c r="A1622" t="s">
        <v>6434</v>
      </c>
      <c r="B1622">
        <v>999</v>
      </c>
    </row>
    <row r="1623" spans="1:2" x14ac:dyDescent="0.2">
      <c r="A1623" t="s">
        <v>9909</v>
      </c>
      <c r="B1623">
        <v>3878</v>
      </c>
    </row>
    <row r="1624" spans="1:2" x14ac:dyDescent="0.2">
      <c r="A1624" t="s">
        <v>9845</v>
      </c>
      <c r="B1624">
        <v>3810</v>
      </c>
    </row>
    <row r="1625" spans="1:2" x14ac:dyDescent="0.2">
      <c r="A1625" t="s">
        <v>6432</v>
      </c>
      <c r="B1625">
        <v>1000</v>
      </c>
    </row>
    <row r="1626" spans="1:2" x14ac:dyDescent="0.2">
      <c r="A1626" t="s">
        <v>7703</v>
      </c>
      <c r="B1626">
        <v>1001</v>
      </c>
    </row>
    <row r="1627" spans="1:2" x14ac:dyDescent="0.2">
      <c r="A1627" t="s">
        <v>7836</v>
      </c>
      <c r="B1627">
        <v>1002</v>
      </c>
    </row>
    <row r="1628" spans="1:2" x14ac:dyDescent="0.2">
      <c r="A1628" t="s">
        <v>6431</v>
      </c>
      <c r="B1628">
        <v>1003</v>
      </c>
    </row>
    <row r="1629" spans="1:2" x14ac:dyDescent="0.2">
      <c r="A1629" t="s">
        <v>8676</v>
      </c>
      <c r="B1629">
        <v>3068</v>
      </c>
    </row>
    <row r="1630" spans="1:2" x14ac:dyDescent="0.2">
      <c r="A1630" t="s">
        <v>8835</v>
      </c>
      <c r="B1630">
        <v>3301</v>
      </c>
    </row>
    <row r="1631" spans="1:2" x14ac:dyDescent="0.2">
      <c r="A1631" t="s">
        <v>7722</v>
      </c>
      <c r="B1631">
        <v>1004</v>
      </c>
    </row>
    <row r="1632" spans="1:2" x14ac:dyDescent="0.2">
      <c r="A1632" t="s">
        <v>7334</v>
      </c>
      <c r="B1632">
        <v>1005</v>
      </c>
    </row>
    <row r="1633" spans="1:2" x14ac:dyDescent="0.2">
      <c r="A1633" t="s">
        <v>9864</v>
      </c>
      <c r="B1633">
        <v>3827</v>
      </c>
    </row>
    <row r="1634" spans="1:2" x14ac:dyDescent="0.2">
      <c r="A1634" t="s">
        <v>6164</v>
      </c>
      <c r="B1634">
        <v>1006</v>
      </c>
    </row>
    <row r="1635" spans="1:2" x14ac:dyDescent="0.2">
      <c r="A1635" t="s">
        <v>6430</v>
      </c>
      <c r="B1635">
        <v>1007</v>
      </c>
    </row>
    <row r="1636" spans="1:2" x14ac:dyDescent="0.2">
      <c r="A1636" t="s">
        <v>8419</v>
      </c>
      <c r="B1636">
        <v>3194</v>
      </c>
    </row>
    <row r="1637" spans="1:2" x14ac:dyDescent="0.2">
      <c r="A1637" t="s">
        <v>8172</v>
      </c>
      <c r="B1637">
        <v>1008</v>
      </c>
    </row>
    <row r="1638" spans="1:2" x14ac:dyDescent="0.2">
      <c r="A1638" t="s">
        <v>6418</v>
      </c>
      <c r="B1638">
        <v>1009</v>
      </c>
    </row>
    <row r="1639" spans="1:2" x14ac:dyDescent="0.2">
      <c r="A1639" t="s">
        <v>9541</v>
      </c>
      <c r="B1639">
        <v>5355</v>
      </c>
    </row>
    <row r="1640" spans="1:2" x14ac:dyDescent="0.2">
      <c r="A1640" t="s">
        <v>7361</v>
      </c>
      <c r="B1640">
        <v>1010</v>
      </c>
    </row>
    <row r="1641" spans="1:2" x14ac:dyDescent="0.2">
      <c r="A1641" t="s">
        <v>7364</v>
      </c>
      <c r="B1641">
        <v>3005</v>
      </c>
    </row>
    <row r="1642" spans="1:2" x14ac:dyDescent="0.2">
      <c r="A1642" t="s">
        <v>7533</v>
      </c>
      <c r="B1642">
        <v>1011</v>
      </c>
    </row>
    <row r="1643" spans="1:2" x14ac:dyDescent="0.2">
      <c r="A1643" t="s">
        <v>7559</v>
      </c>
      <c r="B1643">
        <v>1012</v>
      </c>
    </row>
    <row r="1644" spans="1:2" x14ac:dyDescent="0.2">
      <c r="A1644" t="s">
        <v>7156</v>
      </c>
      <c r="B1644">
        <v>1013</v>
      </c>
    </row>
    <row r="1645" spans="1:2" x14ac:dyDescent="0.2">
      <c r="A1645" t="s">
        <v>10199</v>
      </c>
      <c r="B1645">
        <v>4578</v>
      </c>
    </row>
    <row r="1646" spans="1:2" x14ac:dyDescent="0.2">
      <c r="A1646" t="s">
        <v>6417</v>
      </c>
      <c r="B1646">
        <v>1014</v>
      </c>
    </row>
    <row r="1647" spans="1:2" x14ac:dyDescent="0.2">
      <c r="A1647" t="s">
        <v>10566</v>
      </c>
      <c r="B1647">
        <v>4924</v>
      </c>
    </row>
    <row r="1648" spans="1:2" x14ac:dyDescent="0.2">
      <c r="A1648" t="s">
        <v>8137</v>
      </c>
      <c r="B1648">
        <v>1015</v>
      </c>
    </row>
    <row r="1649" spans="1:2" x14ac:dyDescent="0.2">
      <c r="A1649" t="s">
        <v>5682</v>
      </c>
      <c r="B1649">
        <v>1016</v>
      </c>
    </row>
    <row r="1650" spans="1:2" x14ac:dyDescent="0.2">
      <c r="A1650" t="s">
        <v>7374</v>
      </c>
      <c r="B1650">
        <v>1017</v>
      </c>
    </row>
    <row r="1651" spans="1:2" x14ac:dyDescent="0.2">
      <c r="A1651" t="s">
        <v>7738</v>
      </c>
      <c r="B1651">
        <v>1018</v>
      </c>
    </row>
    <row r="1652" spans="1:2" x14ac:dyDescent="0.2">
      <c r="A1652" t="s">
        <v>7739</v>
      </c>
      <c r="B1652">
        <v>3007</v>
      </c>
    </row>
    <row r="1653" spans="1:2" x14ac:dyDescent="0.2">
      <c r="A1653" t="s">
        <v>8370</v>
      </c>
      <c r="B1653">
        <v>2872</v>
      </c>
    </row>
    <row r="1654" spans="1:2" x14ac:dyDescent="0.2">
      <c r="A1654" t="s">
        <v>6985</v>
      </c>
      <c r="B1654">
        <v>1020</v>
      </c>
    </row>
    <row r="1655" spans="1:2" x14ac:dyDescent="0.2">
      <c r="A1655" t="s">
        <v>8561</v>
      </c>
      <c r="B1655">
        <v>2863</v>
      </c>
    </row>
    <row r="1656" spans="1:2" x14ac:dyDescent="0.2">
      <c r="A1656" t="s">
        <v>8632</v>
      </c>
      <c r="B1656">
        <v>3010</v>
      </c>
    </row>
    <row r="1657" spans="1:2" x14ac:dyDescent="0.2">
      <c r="A1657" t="s">
        <v>6494</v>
      </c>
      <c r="B1657">
        <v>1021</v>
      </c>
    </row>
    <row r="1658" spans="1:2" x14ac:dyDescent="0.2">
      <c r="A1658" t="s">
        <v>7787</v>
      </c>
      <c r="B1658">
        <v>1022</v>
      </c>
    </row>
    <row r="1659" spans="1:2" x14ac:dyDescent="0.2">
      <c r="A1659" t="s">
        <v>8142</v>
      </c>
      <c r="B1659">
        <v>1023</v>
      </c>
    </row>
    <row r="1660" spans="1:2" x14ac:dyDescent="0.2">
      <c r="A1660" t="s">
        <v>6416</v>
      </c>
      <c r="B1660">
        <v>1024</v>
      </c>
    </row>
    <row r="1661" spans="1:2" x14ac:dyDescent="0.2">
      <c r="A1661" t="s">
        <v>6415</v>
      </c>
      <c r="B1661">
        <v>1026</v>
      </c>
    </row>
    <row r="1662" spans="1:2" x14ac:dyDescent="0.2">
      <c r="A1662" t="s">
        <v>7726</v>
      </c>
      <c r="B1662">
        <v>1027</v>
      </c>
    </row>
    <row r="1663" spans="1:2" x14ac:dyDescent="0.2">
      <c r="A1663" t="s">
        <v>10245</v>
      </c>
      <c r="B1663">
        <v>4610</v>
      </c>
    </row>
    <row r="1664" spans="1:2" x14ac:dyDescent="0.2">
      <c r="A1664" t="s">
        <v>6414</v>
      </c>
      <c r="B1664">
        <v>1028</v>
      </c>
    </row>
    <row r="1665" spans="1:2" x14ac:dyDescent="0.2">
      <c r="A1665" t="s">
        <v>9050</v>
      </c>
      <c r="B1665">
        <v>3516</v>
      </c>
    </row>
    <row r="1666" spans="1:2" x14ac:dyDescent="0.2">
      <c r="A1666" t="s">
        <v>7155</v>
      </c>
      <c r="B1666">
        <v>1029</v>
      </c>
    </row>
    <row r="1667" spans="1:2" x14ac:dyDescent="0.2">
      <c r="A1667" t="s">
        <v>6413</v>
      </c>
      <c r="B1667">
        <v>1030</v>
      </c>
    </row>
    <row r="1668" spans="1:2" x14ac:dyDescent="0.2">
      <c r="A1668" t="s">
        <v>6412</v>
      </c>
      <c r="B1668">
        <v>3259</v>
      </c>
    </row>
    <row r="1669" spans="1:2" x14ac:dyDescent="0.2">
      <c r="A1669" t="s">
        <v>6411</v>
      </c>
      <c r="B1669">
        <v>1031</v>
      </c>
    </row>
    <row r="1670" spans="1:2" x14ac:dyDescent="0.2">
      <c r="A1670" t="s">
        <v>7310</v>
      </c>
      <c r="B1670">
        <v>1032</v>
      </c>
    </row>
    <row r="1671" spans="1:2" x14ac:dyDescent="0.2">
      <c r="A1671" t="s">
        <v>6410</v>
      </c>
      <c r="B1671">
        <v>1033</v>
      </c>
    </row>
    <row r="1672" spans="1:2" x14ac:dyDescent="0.2">
      <c r="A1672" t="s">
        <v>7925</v>
      </c>
      <c r="B1672">
        <v>1034</v>
      </c>
    </row>
    <row r="1673" spans="1:2" x14ac:dyDescent="0.2">
      <c r="A1673" t="s">
        <v>9064</v>
      </c>
      <c r="B1673">
        <v>6114</v>
      </c>
    </row>
    <row r="1674" spans="1:2" x14ac:dyDescent="0.2">
      <c r="A1674" t="s">
        <v>7926</v>
      </c>
      <c r="B1674">
        <v>6113</v>
      </c>
    </row>
    <row r="1675" spans="1:2" x14ac:dyDescent="0.2">
      <c r="A1675" t="s">
        <v>8246</v>
      </c>
      <c r="B1675">
        <v>1035</v>
      </c>
    </row>
    <row r="1676" spans="1:2" x14ac:dyDescent="0.2">
      <c r="A1676" t="s">
        <v>7154</v>
      </c>
      <c r="B1676">
        <v>1036</v>
      </c>
    </row>
    <row r="1677" spans="1:2" x14ac:dyDescent="0.2">
      <c r="A1677" t="s">
        <v>7758</v>
      </c>
      <c r="B1677">
        <v>1038</v>
      </c>
    </row>
    <row r="1678" spans="1:2" x14ac:dyDescent="0.2">
      <c r="A1678" t="s">
        <v>7707</v>
      </c>
      <c r="B1678">
        <v>1039</v>
      </c>
    </row>
    <row r="1679" spans="1:2" x14ac:dyDescent="0.2">
      <c r="A1679" t="s">
        <v>7393</v>
      </c>
      <c r="B1679">
        <v>1040</v>
      </c>
    </row>
    <row r="1680" spans="1:2" x14ac:dyDescent="0.2">
      <c r="A1680" t="s">
        <v>7411</v>
      </c>
      <c r="B1680">
        <v>1041</v>
      </c>
    </row>
    <row r="1681" spans="1:2" x14ac:dyDescent="0.2">
      <c r="A1681" t="s">
        <v>10338</v>
      </c>
      <c r="B1681">
        <v>3856</v>
      </c>
    </row>
    <row r="1682" spans="1:2" x14ac:dyDescent="0.2">
      <c r="A1682" t="s">
        <v>6409</v>
      </c>
      <c r="B1682">
        <v>1042</v>
      </c>
    </row>
    <row r="1683" spans="1:2" x14ac:dyDescent="0.2">
      <c r="A1683" t="s">
        <v>10339</v>
      </c>
      <c r="B1683">
        <v>3857</v>
      </c>
    </row>
    <row r="1684" spans="1:2" x14ac:dyDescent="0.2">
      <c r="A1684" t="s">
        <v>10340</v>
      </c>
      <c r="B1684">
        <v>3858</v>
      </c>
    </row>
    <row r="1685" spans="1:2" x14ac:dyDescent="0.2">
      <c r="A1685" t="s">
        <v>6407</v>
      </c>
      <c r="B1685">
        <v>3162</v>
      </c>
    </row>
    <row r="1686" spans="1:2" x14ac:dyDescent="0.2">
      <c r="A1686" t="s">
        <v>9967</v>
      </c>
      <c r="B1686">
        <v>3933</v>
      </c>
    </row>
    <row r="1687" spans="1:2" x14ac:dyDescent="0.2">
      <c r="A1687" t="s">
        <v>8524</v>
      </c>
      <c r="B1687">
        <v>2392</v>
      </c>
    </row>
    <row r="1688" spans="1:2" x14ac:dyDescent="0.2">
      <c r="A1688" t="s">
        <v>6405</v>
      </c>
      <c r="B1688">
        <v>1043</v>
      </c>
    </row>
    <row r="1689" spans="1:2" x14ac:dyDescent="0.2">
      <c r="A1689" t="s">
        <v>8284</v>
      </c>
      <c r="B1689">
        <v>1044</v>
      </c>
    </row>
    <row r="1690" spans="1:2" x14ac:dyDescent="0.2">
      <c r="A1690" t="s">
        <v>8285</v>
      </c>
      <c r="B1690">
        <v>2930</v>
      </c>
    </row>
    <row r="1691" spans="1:2" x14ac:dyDescent="0.2">
      <c r="A1691" t="s">
        <v>6404</v>
      </c>
      <c r="B1691">
        <v>1045</v>
      </c>
    </row>
    <row r="1692" spans="1:2" x14ac:dyDescent="0.2">
      <c r="A1692" t="s">
        <v>9878</v>
      </c>
      <c r="B1692">
        <v>3841</v>
      </c>
    </row>
    <row r="1693" spans="1:2" x14ac:dyDescent="0.2">
      <c r="A1693" t="s">
        <v>6403</v>
      </c>
      <c r="B1693">
        <v>1046</v>
      </c>
    </row>
    <row r="1694" spans="1:2" x14ac:dyDescent="0.2">
      <c r="A1694" t="s">
        <v>9202</v>
      </c>
      <c r="B1694">
        <v>5029</v>
      </c>
    </row>
    <row r="1695" spans="1:2" x14ac:dyDescent="0.2">
      <c r="A1695" t="s">
        <v>8475</v>
      </c>
      <c r="B1695">
        <v>1547</v>
      </c>
    </row>
    <row r="1696" spans="1:2" x14ac:dyDescent="0.2">
      <c r="A1696" t="s">
        <v>7817</v>
      </c>
      <c r="B1696">
        <v>1047</v>
      </c>
    </row>
    <row r="1697" spans="1:2" x14ac:dyDescent="0.2">
      <c r="A1697" t="s">
        <v>9093</v>
      </c>
      <c r="B1697">
        <v>3556</v>
      </c>
    </row>
    <row r="1698" spans="1:2" x14ac:dyDescent="0.2">
      <c r="A1698" t="s">
        <v>7153</v>
      </c>
      <c r="B1698">
        <v>1048</v>
      </c>
    </row>
    <row r="1699" spans="1:2" x14ac:dyDescent="0.2">
      <c r="A1699" t="s">
        <v>6902</v>
      </c>
      <c r="B1699">
        <v>1049</v>
      </c>
    </row>
    <row r="1700" spans="1:2" x14ac:dyDescent="0.2">
      <c r="A1700" t="s">
        <v>7367</v>
      </c>
      <c r="B1700">
        <v>2803</v>
      </c>
    </row>
    <row r="1701" spans="1:2" x14ac:dyDescent="0.2">
      <c r="A1701" t="s">
        <v>6402</v>
      </c>
      <c r="B1701">
        <v>1050</v>
      </c>
    </row>
    <row r="1702" spans="1:2" x14ac:dyDescent="0.2">
      <c r="A1702" t="s">
        <v>9049</v>
      </c>
      <c r="B1702">
        <v>3515</v>
      </c>
    </row>
    <row r="1703" spans="1:2" x14ac:dyDescent="0.2">
      <c r="A1703" t="s">
        <v>9797</v>
      </c>
      <c r="B1703">
        <v>3757</v>
      </c>
    </row>
    <row r="1704" spans="1:2" x14ac:dyDescent="0.2">
      <c r="A1704" t="s">
        <v>7395</v>
      </c>
      <c r="B1704">
        <v>1051</v>
      </c>
    </row>
    <row r="1705" spans="1:2" x14ac:dyDescent="0.2">
      <c r="A1705" t="s">
        <v>7152</v>
      </c>
      <c r="B1705">
        <v>1052</v>
      </c>
    </row>
    <row r="1706" spans="1:2" x14ac:dyDescent="0.2">
      <c r="A1706" t="s">
        <v>7689</v>
      </c>
      <c r="B1706">
        <v>1053</v>
      </c>
    </row>
    <row r="1707" spans="1:2" x14ac:dyDescent="0.2">
      <c r="A1707" t="s">
        <v>6401</v>
      </c>
      <c r="B1707">
        <v>1054</v>
      </c>
    </row>
    <row r="1708" spans="1:2" x14ac:dyDescent="0.2">
      <c r="A1708" t="s">
        <v>6400</v>
      </c>
      <c r="B1708">
        <v>1055</v>
      </c>
    </row>
    <row r="1709" spans="1:2" x14ac:dyDescent="0.2">
      <c r="A1709" t="s">
        <v>6399</v>
      </c>
      <c r="B1709">
        <v>1056</v>
      </c>
    </row>
    <row r="1710" spans="1:2" x14ac:dyDescent="0.2">
      <c r="A1710" t="s">
        <v>6397</v>
      </c>
      <c r="B1710">
        <v>1057</v>
      </c>
    </row>
    <row r="1711" spans="1:2" x14ac:dyDescent="0.2">
      <c r="A1711" t="s">
        <v>6396</v>
      </c>
      <c r="B1711">
        <v>1058</v>
      </c>
    </row>
    <row r="1712" spans="1:2" x14ac:dyDescent="0.2">
      <c r="A1712" t="s">
        <v>6395</v>
      </c>
      <c r="B1712">
        <v>1059</v>
      </c>
    </row>
    <row r="1713" spans="1:2" x14ac:dyDescent="0.2">
      <c r="A1713" t="s">
        <v>8013</v>
      </c>
      <c r="B1713">
        <v>2862</v>
      </c>
    </row>
    <row r="1714" spans="1:2" x14ac:dyDescent="0.2">
      <c r="A1714" t="s">
        <v>9338</v>
      </c>
      <c r="B1714">
        <v>5192</v>
      </c>
    </row>
    <row r="1715" spans="1:2" x14ac:dyDescent="0.2">
      <c r="A1715" t="s">
        <v>7151</v>
      </c>
      <c r="B1715">
        <v>1061</v>
      </c>
    </row>
    <row r="1716" spans="1:2" x14ac:dyDescent="0.2">
      <c r="A1716" t="s">
        <v>7456</v>
      </c>
      <c r="B1716">
        <v>1062</v>
      </c>
    </row>
    <row r="1717" spans="1:2" x14ac:dyDescent="0.2">
      <c r="A1717" t="s">
        <v>6394</v>
      </c>
      <c r="B1717">
        <v>1063</v>
      </c>
    </row>
    <row r="1718" spans="1:2" x14ac:dyDescent="0.2">
      <c r="A1718" t="s">
        <v>8382</v>
      </c>
      <c r="B1718">
        <v>1064</v>
      </c>
    </row>
    <row r="1719" spans="1:2" x14ac:dyDescent="0.2">
      <c r="A1719" t="s">
        <v>8422</v>
      </c>
      <c r="B1719">
        <v>2891</v>
      </c>
    </row>
    <row r="1720" spans="1:2" x14ac:dyDescent="0.2">
      <c r="A1720" t="s">
        <v>8425</v>
      </c>
      <c r="B1720">
        <v>2889</v>
      </c>
    </row>
    <row r="1721" spans="1:2" x14ac:dyDescent="0.2">
      <c r="A1721" t="s">
        <v>8424</v>
      </c>
      <c r="B1721">
        <v>2892</v>
      </c>
    </row>
    <row r="1722" spans="1:2" x14ac:dyDescent="0.2">
      <c r="A1722" t="s">
        <v>8423</v>
      </c>
      <c r="B1722">
        <v>3152</v>
      </c>
    </row>
    <row r="1723" spans="1:2" x14ac:dyDescent="0.2">
      <c r="A1723" t="s">
        <v>8426</v>
      </c>
      <c r="B1723">
        <v>3153</v>
      </c>
    </row>
    <row r="1724" spans="1:2" x14ac:dyDescent="0.2">
      <c r="A1724" t="s">
        <v>8383</v>
      </c>
      <c r="B1724">
        <v>2719</v>
      </c>
    </row>
    <row r="1725" spans="1:2" x14ac:dyDescent="0.2">
      <c r="A1725" t="s">
        <v>8384</v>
      </c>
      <c r="B1725">
        <v>3154</v>
      </c>
    </row>
    <row r="1726" spans="1:2" x14ac:dyDescent="0.2">
      <c r="A1726" t="s">
        <v>6360</v>
      </c>
      <c r="B1726">
        <v>1065</v>
      </c>
    </row>
    <row r="1727" spans="1:2" x14ac:dyDescent="0.2">
      <c r="A1727" t="s">
        <v>5728</v>
      </c>
      <c r="B1727">
        <v>1066</v>
      </c>
    </row>
    <row r="1728" spans="1:2" x14ac:dyDescent="0.2">
      <c r="A1728" t="s">
        <v>7150</v>
      </c>
      <c r="B1728">
        <v>1067</v>
      </c>
    </row>
    <row r="1729" spans="1:2" x14ac:dyDescent="0.2">
      <c r="A1729" t="s">
        <v>6393</v>
      </c>
      <c r="B1729">
        <v>1068</v>
      </c>
    </row>
    <row r="1730" spans="1:2" x14ac:dyDescent="0.2">
      <c r="A1730" t="s">
        <v>8577</v>
      </c>
      <c r="B1730">
        <v>1069</v>
      </c>
    </row>
    <row r="1731" spans="1:2" x14ac:dyDescent="0.2">
      <c r="A1731" t="s">
        <v>7377</v>
      </c>
      <c r="B1731">
        <v>1070</v>
      </c>
    </row>
    <row r="1732" spans="1:2" x14ac:dyDescent="0.2">
      <c r="A1732" t="s">
        <v>6984</v>
      </c>
      <c r="B1732">
        <v>1071</v>
      </c>
    </row>
    <row r="1733" spans="1:2" x14ac:dyDescent="0.2">
      <c r="A1733" t="s">
        <v>9428</v>
      </c>
      <c r="B1733">
        <v>5009</v>
      </c>
    </row>
    <row r="1734" spans="1:2" x14ac:dyDescent="0.2">
      <c r="A1734" t="s">
        <v>9403</v>
      </c>
      <c r="B1734">
        <v>5096</v>
      </c>
    </row>
    <row r="1735" spans="1:2" x14ac:dyDescent="0.2">
      <c r="A1735" t="s">
        <v>7015</v>
      </c>
      <c r="B1735">
        <v>1072</v>
      </c>
    </row>
    <row r="1736" spans="1:2" x14ac:dyDescent="0.2">
      <c r="A1736" t="s">
        <v>6828</v>
      </c>
      <c r="B1736">
        <v>1073</v>
      </c>
    </row>
    <row r="1737" spans="1:2" x14ac:dyDescent="0.2">
      <c r="A1737" t="s">
        <v>6827</v>
      </c>
      <c r="B1737">
        <v>2778</v>
      </c>
    </row>
    <row r="1738" spans="1:2" x14ac:dyDescent="0.2">
      <c r="A1738" t="s">
        <v>8366</v>
      </c>
      <c r="B1738">
        <v>1074</v>
      </c>
    </row>
    <row r="1739" spans="1:2" x14ac:dyDescent="0.2">
      <c r="A1739" t="s">
        <v>8373</v>
      </c>
      <c r="B1739">
        <v>2875</v>
      </c>
    </row>
    <row r="1740" spans="1:2" x14ac:dyDescent="0.2">
      <c r="A1740" t="s">
        <v>8374</v>
      </c>
      <c r="B1740">
        <v>2876</v>
      </c>
    </row>
    <row r="1741" spans="1:2" x14ac:dyDescent="0.2">
      <c r="A1741" t="s">
        <v>7517</v>
      </c>
      <c r="B1741">
        <v>1075</v>
      </c>
    </row>
    <row r="1742" spans="1:2" x14ac:dyDescent="0.2">
      <c r="A1742" t="s">
        <v>9270</v>
      </c>
      <c r="B1742">
        <v>5119</v>
      </c>
    </row>
    <row r="1743" spans="1:2" x14ac:dyDescent="0.2">
      <c r="A1743" t="s">
        <v>8274</v>
      </c>
      <c r="B1743">
        <v>1076</v>
      </c>
    </row>
    <row r="1744" spans="1:2" x14ac:dyDescent="0.2">
      <c r="A1744" t="s">
        <v>6816</v>
      </c>
      <c r="B1744">
        <v>1077</v>
      </c>
    </row>
    <row r="1745" spans="1:2" x14ac:dyDescent="0.2">
      <c r="A1745" t="s">
        <v>6392</v>
      </c>
      <c r="B1745">
        <v>1078</v>
      </c>
    </row>
    <row r="1746" spans="1:2" x14ac:dyDescent="0.2">
      <c r="A1746" t="s">
        <v>10462</v>
      </c>
      <c r="B1746">
        <v>4816</v>
      </c>
    </row>
    <row r="1747" spans="1:2" x14ac:dyDescent="0.2">
      <c r="A1747" t="s">
        <v>6391</v>
      </c>
      <c r="B1747">
        <v>1079</v>
      </c>
    </row>
    <row r="1748" spans="1:2" x14ac:dyDescent="0.2">
      <c r="A1748" t="s">
        <v>8979</v>
      </c>
      <c r="B1748">
        <v>3442</v>
      </c>
    </row>
    <row r="1749" spans="1:2" x14ac:dyDescent="0.2">
      <c r="A1749" t="s">
        <v>9798</v>
      </c>
      <c r="B1749">
        <v>3758</v>
      </c>
    </row>
    <row r="1750" spans="1:2" x14ac:dyDescent="0.2">
      <c r="A1750" t="s">
        <v>6803</v>
      </c>
      <c r="B1750">
        <v>1080</v>
      </c>
    </row>
    <row r="1751" spans="1:2" x14ac:dyDescent="0.2">
      <c r="A1751" t="s">
        <v>8156</v>
      </c>
      <c r="B1751">
        <v>1081</v>
      </c>
    </row>
    <row r="1752" spans="1:2" x14ac:dyDescent="0.2">
      <c r="A1752" t="s">
        <v>8288</v>
      </c>
      <c r="B1752">
        <v>1082</v>
      </c>
    </row>
    <row r="1753" spans="1:2" x14ac:dyDescent="0.2">
      <c r="A1753" t="s">
        <v>5693</v>
      </c>
      <c r="B1753">
        <v>1083</v>
      </c>
    </row>
    <row r="1754" spans="1:2" x14ac:dyDescent="0.2">
      <c r="A1754" t="s">
        <v>8782</v>
      </c>
      <c r="B1754">
        <v>3237</v>
      </c>
    </row>
    <row r="1755" spans="1:2" x14ac:dyDescent="0.2">
      <c r="A1755" t="s">
        <v>7794</v>
      </c>
      <c r="B1755">
        <v>1084</v>
      </c>
    </row>
    <row r="1756" spans="1:2" x14ac:dyDescent="0.2">
      <c r="A1756" t="s">
        <v>6389</v>
      </c>
      <c r="B1756">
        <v>1085</v>
      </c>
    </row>
    <row r="1757" spans="1:2" x14ac:dyDescent="0.2">
      <c r="A1757" t="s">
        <v>7339</v>
      </c>
      <c r="B1757">
        <v>1086</v>
      </c>
    </row>
    <row r="1758" spans="1:2" x14ac:dyDescent="0.2">
      <c r="A1758" t="s">
        <v>6388</v>
      </c>
      <c r="B1758">
        <v>1087</v>
      </c>
    </row>
    <row r="1759" spans="1:2" x14ac:dyDescent="0.2">
      <c r="A1759" t="s">
        <v>5788</v>
      </c>
      <c r="B1759">
        <v>1088</v>
      </c>
    </row>
    <row r="1760" spans="1:2" x14ac:dyDescent="0.2">
      <c r="A1760" t="s">
        <v>6870</v>
      </c>
      <c r="B1760">
        <v>1089</v>
      </c>
    </row>
    <row r="1761" spans="1:2" x14ac:dyDescent="0.2">
      <c r="A1761" t="s">
        <v>6867</v>
      </c>
      <c r="B1761">
        <v>2777</v>
      </c>
    </row>
    <row r="1762" spans="1:2" x14ac:dyDescent="0.2">
      <c r="A1762" t="s">
        <v>6866</v>
      </c>
      <c r="B1762">
        <v>2939</v>
      </c>
    </row>
    <row r="1763" spans="1:2" x14ac:dyDescent="0.2">
      <c r="A1763" t="s">
        <v>6387</v>
      </c>
      <c r="B1763">
        <v>1090</v>
      </c>
    </row>
    <row r="1764" spans="1:2" x14ac:dyDescent="0.2">
      <c r="A1764" t="s">
        <v>9172</v>
      </c>
      <c r="B1764">
        <v>3640</v>
      </c>
    </row>
    <row r="1765" spans="1:2" x14ac:dyDescent="0.2">
      <c r="A1765" t="s">
        <v>9081</v>
      </c>
      <c r="B1765">
        <v>3544</v>
      </c>
    </row>
    <row r="1766" spans="1:2" x14ac:dyDescent="0.2">
      <c r="A1766" t="s">
        <v>6819</v>
      </c>
      <c r="B1766">
        <v>1091</v>
      </c>
    </row>
    <row r="1767" spans="1:2" x14ac:dyDescent="0.2">
      <c r="A1767" t="s">
        <v>6862</v>
      </c>
      <c r="B1767">
        <v>1092</v>
      </c>
    </row>
    <row r="1768" spans="1:2" x14ac:dyDescent="0.2">
      <c r="A1768" t="s">
        <v>7700</v>
      </c>
      <c r="B1768">
        <v>1093</v>
      </c>
    </row>
    <row r="1769" spans="1:2" x14ac:dyDescent="0.2">
      <c r="A1769" t="s">
        <v>6036</v>
      </c>
      <c r="B1769">
        <v>1094</v>
      </c>
    </row>
    <row r="1770" spans="1:2" x14ac:dyDescent="0.2">
      <c r="A1770" t="s">
        <v>9077</v>
      </c>
      <c r="B1770">
        <v>3539</v>
      </c>
    </row>
    <row r="1771" spans="1:2" x14ac:dyDescent="0.2">
      <c r="A1771" t="s">
        <v>7464</v>
      </c>
      <c r="B1771">
        <v>1095</v>
      </c>
    </row>
    <row r="1772" spans="1:2" x14ac:dyDescent="0.2">
      <c r="A1772" t="s">
        <v>7539</v>
      </c>
      <c r="B1772">
        <v>1096</v>
      </c>
    </row>
    <row r="1773" spans="1:2" x14ac:dyDescent="0.2">
      <c r="A1773" t="s">
        <v>9445</v>
      </c>
      <c r="B1773">
        <v>5059</v>
      </c>
    </row>
    <row r="1774" spans="1:2" x14ac:dyDescent="0.2">
      <c r="A1774" t="s">
        <v>9446</v>
      </c>
      <c r="B1774">
        <v>5162</v>
      </c>
    </row>
    <row r="1775" spans="1:2" x14ac:dyDescent="0.2">
      <c r="A1775" t="s">
        <v>9447</v>
      </c>
      <c r="B1775">
        <v>5206</v>
      </c>
    </row>
    <row r="1776" spans="1:2" x14ac:dyDescent="0.2">
      <c r="A1776" t="s">
        <v>7768</v>
      </c>
      <c r="B1776">
        <v>1097</v>
      </c>
    </row>
    <row r="1777" spans="1:2" x14ac:dyDescent="0.2">
      <c r="A1777" t="s">
        <v>10002</v>
      </c>
      <c r="B1777">
        <v>3965</v>
      </c>
    </row>
    <row r="1778" spans="1:2" x14ac:dyDescent="0.2">
      <c r="A1778" t="s">
        <v>6386</v>
      </c>
      <c r="B1778">
        <v>1098</v>
      </c>
    </row>
    <row r="1779" spans="1:2" x14ac:dyDescent="0.2">
      <c r="A1779" t="s">
        <v>10492</v>
      </c>
      <c r="B1779">
        <v>4852</v>
      </c>
    </row>
    <row r="1780" spans="1:2" x14ac:dyDescent="0.2">
      <c r="A1780" t="s">
        <v>6384</v>
      </c>
      <c r="B1780">
        <v>1099</v>
      </c>
    </row>
    <row r="1781" spans="1:2" x14ac:dyDescent="0.2">
      <c r="A1781" t="s">
        <v>8287</v>
      </c>
      <c r="B1781">
        <v>1100</v>
      </c>
    </row>
    <row r="1782" spans="1:2" x14ac:dyDescent="0.2">
      <c r="A1782" t="s">
        <v>6053</v>
      </c>
      <c r="B1782">
        <v>1101</v>
      </c>
    </row>
    <row r="1783" spans="1:2" x14ac:dyDescent="0.2">
      <c r="A1783" t="s">
        <v>9280</v>
      </c>
      <c r="B1783">
        <v>5131</v>
      </c>
    </row>
    <row r="1784" spans="1:2" x14ac:dyDescent="0.2">
      <c r="A1784" t="s">
        <v>6381</v>
      </c>
      <c r="B1784">
        <v>1102</v>
      </c>
    </row>
    <row r="1785" spans="1:2" x14ac:dyDescent="0.2">
      <c r="A1785" t="s">
        <v>9305</v>
      </c>
      <c r="B1785">
        <v>5144</v>
      </c>
    </row>
    <row r="1786" spans="1:2" x14ac:dyDescent="0.2">
      <c r="A1786" t="s">
        <v>6379</v>
      </c>
      <c r="B1786">
        <v>1103</v>
      </c>
    </row>
    <row r="1787" spans="1:2" x14ac:dyDescent="0.2">
      <c r="A1787" t="s">
        <v>6378</v>
      </c>
      <c r="B1787">
        <v>2934</v>
      </c>
    </row>
    <row r="1788" spans="1:2" x14ac:dyDescent="0.2">
      <c r="A1788" t="s">
        <v>9228</v>
      </c>
      <c r="B1788">
        <v>5068</v>
      </c>
    </row>
    <row r="1789" spans="1:2" x14ac:dyDescent="0.2">
      <c r="A1789" t="s">
        <v>6495</v>
      </c>
      <c r="B1789">
        <v>2989</v>
      </c>
    </row>
    <row r="1790" spans="1:2" x14ac:dyDescent="0.2">
      <c r="A1790" t="s">
        <v>9747</v>
      </c>
      <c r="B1790">
        <v>3709</v>
      </c>
    </row>
    <row r="1791" spans="1:2" x14ac:dyDescent="0.2">
      <c r="A1791" t="s">
        <v>9748</v>
      </c>
      <c r="B1791">
        <v>3710</v>
      </c>
    </row>
    <row r="1792" spans="1:2" x14ac:dyDescent="0.2">
      <c r="A1792" t="s">
        <v>7149</v>
      </c>
      <c r="B1792">
        <v>1105</v>
      </c>
    </row>
    <row r="1793" spans="1:2" x14ac:dyDescent="0.2">
      <c r="A1793" t="s">
        <v>10233</v>
      </c>
      <c r="B1793">
        <v>4599</v>
      </c>
    </row>
    <row r="1794" spans="1:2" x14ac:dyDescent="0.2">
      <c r="A1794" t="s">
        <v>10485</v>
      </c>
      <c r="B1794">
        <v>4845</v>
      </c>
    </row>
    <row r="1795" spans="1:2" x14ac:dyDescent="0.2">
      <c r="A1795" t="s">
        <v>8117</v>
      </c>
      <c r="B1795">
        <v>1106</v>
      </c>
    </row>
    <row r="1796" spans="1:2" x14ac:dyDescent="0.2">
      <c r="A1796" t="s">
        <v>8158</v>
      </c>
      <c r="B1796">
        <v>1107</v>
      </c>
    </row>
    <row r="1797" spans="1:2" x14ac:dyDescent="0.2">
      <c r="A1797" t="s">
        <v>6060</v>
      </c>
      <c r="B1797">
        <v>1108</v>
      </c>
    </row>
    <row r="1798" spans="1:2" x14ac:dyDescent="0.2">
      <c r="A1798" t="s">
        <v>7698</v>
      </c>
      <c r="B1798">
        <v>1109</v>
      </c>
    </row>
    <row r="1799" spans="1:2" x14ac:dyDescent="0.2">
      <c r="A1799" t="s">
        <v>9060</v>
      </c>
      <c r="B1799">
        <v>1110</v>
      </c>
    </row>
    <row r="1800" spans="1:2" x14ac:dyDescent="0.2">
      <c r="A1800" t="s">
        <v>7583</v>
      </c>
      <c r="B1800">
        <v>1111</v>
      </c>
    </row>
    <row r="1801" spans="1:2" x14ac:dyDescent="0.2">
      <c r="A1801" t="s">
        <v>6377</v>
      </c>
      <c r="B1801">
        <v>1112</v>
      </c>
    </row>
    <row r="1802" spans="1:2" x14ac:dyDescent="0.2">
      <c r="A1802" t="s">
        <v>6376</v>
      </c>
      <c r="B1802">
        <v>1113</v>
      </c>
    </row>
    <row r="1803" spans="1:2" x14ac:dyDescent="0.2">
      <c r="A1803" t="s">
        <v>8281</v>
      </c>
      <c r="B1803">
        <v>1114</v>
      </c>
    </row>
    <row r="1804" spans="1:2" x14ac:dyDescent="0.2">
      <c r="A1804" t="s">
        <v>10164</v>
      </c>
      <c r="B1804">
        <v>4555</v>
      </c>
    </row>
    <row r="1805" spans="1:2" x14ac:dyDescent="0.2">
      <c r="A1805" t="s">
        <v>7148</v>
      </c>
      <c r="B1805">
        <v>1115</v>
      </c>
    </row>
    <row r="1806" spans="1:2" x14ac:dyDescent="0.2">
      <c r="A1806" t="s">
        <v>7147</v>
      </c>
      <c r="B1806">
        <v>2932</v>
      </c>
    </row>
    <row r="1807" spans="1:2" x14ac:dyDescent="0.2">
      <c r="A1807" t="s">
        <v>8550</v>
      </c>
      <c r="B1807">
        <v>824</v>
      </c>
    </row>
    <row r="1808" spans="1:2" x14ac:dyDescent="0.2">
      <c r="A1808" t="s">
        <v>9854</v>
      </c>
      <c r="B1808">
        <v>3818</v>
      </c>
    </row>
    <row r="1809" spans="1:2" x14ac:dyDescent="0.2">
      <c r="A1809" t="s">
        <v>6374</v>
      </c>
      <c r="B1809">
        <v>1116</v>
      </c>
    </row>
    <row r="1810" spans="1:2" x14ac:dyDescent="0.2">
      <c r="A1810" t="s">
        <v>6373</v>
      </c>
      <c r="B1810">
        <v>1117</v>
      </c>
    </row>
    <row r="1811" spans="1:2" x14ac:dyDescent="0.2">
      <c r="A1811" t="s">
        <v>6522</v>
      </c>
      <c r="B1811">
        <v>1118</v>
      </c>
    </row>
    <row r="1812" spans="1:2" x14ac:dyDescent="0.2">
      <c r="A1812" t="s">
        <v>10304</v>
      </c>
      <c r="B1812">
        <v>4656</v>
      </c>
    </row>
    <row r="1813" spans="1:2" x14ac:dyDescent="0.2">
      <c r="A1813" t="s">
        <v>8408</v>
      </c>
      <c r="B1813">
        <v>1119</v>
      </c>
    </row>
    <row r="1814" spans="1:2" x14ac:dyDescent="0.2">
      <c r="A1814" t="s">
        <v>7966</v>
      </c>
      <c r="B1814">
        <v>1120</v>
      </c>
    </row>
    <row r="1815" spans="1:2" x14ac:dyDescent="0.2">
      <c r="A1815" t="s">
        <v>8584</v>
      </c>
      <c r="B1815">
        <v>2926</v>
      </c>
    </row>
    <row r="1816" spans="1:2" x14ac:dyDescent="0.2">
      <c r="A1816" t="s">
        <v>8988</v>
      </c>
      <c r="B1816">
        <v>3451</v>
      </c>
    </row>
    <row r="1817" spans="1:2" x14ac:dyDescent="0.2">
      <c r="A1817" t="s">
        <v>9385</v>
      </c>
      <c r="B1817">
        <v>5245</v>
      </c>
    </row>
    <row r="1818" spans="1:2" x14ac:dyDescent="0.2">
      <c r="A1818" t="s">
        <v>9013</v>
      </c>
      <c r="B1818">
        <v>3479</v>
      </c>
    </row>
    <row r="1819" spans="1:2" x14ac:dyDescent="0.2">
      <c r="A1819" t="s">
        <v>6372</v>
      </c>
      <c r="B1819">
        <v>1121</v>
      </c>
    </row>
    <row r="1820" spans="1:2" x14ac:dyDescent="0.2">
      <c r="A1820" t="s">
        <v>7494</v>
      </c>
      <c r="B1820">
        <v>1122</v>
      </c>
    </row>
    <row r="1821" spans="1:2" x14ac:dyDescent="0.2">
      <c r="A1821" t="s">
        <v>9140</v>
      </c>
      <c r="B1821">
        <v>3605</v>
      </c>
    </row>
    <row r="1822" spans="1:2" x14ac:dyDescent="0.2">
      <c r="A1822" t="s">
        <v>8775</v>
      </c>
      <c r="B1822">
        <v>3238</v>
      </c>
    </row>
    <row r="1823" spans="1:2" x14ac:dyDescent="0.2">
      <c r="A1823" t="s">
        <v>10093</v>
      </c>
      <c r="B1823">
        <v>4545</v>
      </c>
    </row>
    <row r="1824" spans="1:2" x14ac:dyDescent="0.2">
      <c r="A1824" t="s">
        <v>5852</v>
      </c>
      <c r="B1824">
        <v>1123</v>
      </c>
    </row>
    <row r="1825" spans="1:2" x14ac:dyDescent="0.2">
      <c r="A1825" t="s">
        <v>8772</v>
      </c>
      <c r="B1825">
        <v>3233</v>
      </c>
    </row>
    <row r="1826" spans="1:2" x14ac:dyDescent="0.2">
      <c r="A1826" t="s">
        <v>10353</v>
      </c>
      <c r="B1826">
        <v>4720</v>
      </c>
    </row>
    <row r="1827" spans="1:2" x14ac:dyDescent="0.2">
      <c r="A1827" t="s">
        <v>7908</v>
      </c>
      <c r="B1827">
        <v>1124</v>
      </c>
    </row>
    <row r="1828" spans="1:2" x14ac:dyDescent="0.2">
      <c r="A1828" t="s">
        <v>7348</v>
      </c>
      <c r="B1828">
        <v>1125</v>
      </c>
    </row>
    <row r="1829" spans="1:2" x14ac:dyDescent="0.2">
      <c r="A1829" t="s">
        <v>7209</v>
      </c>
      <c r="B1829">
        <v>1127</v>
      </c>
    </row>
    <row r="1830" spans="1:2" x14ac:dyDescent="0.2">
      <c r="A1830" t="s">
        <v>7208</v>
      </c>
      <c r="B1830">
        <v>3146</v>
      </c>
    </row>
    <row r="1831" spans="1:2" x14ac:dyDescent="0.2">
      <c r="A1831" t="s">
        <v>7846</v>
      </c>
      <c r="B1831">
        <v>1128</v>
      </c>
    </row>
    <row r="1832" spans="1:2" x14ac:dyDescent="0.2">
      <c r="A1832" t="s">
        <v>7410</v>
      </c>
      <c r="B1832">
        <v>1129</v>
      </c>
    </row>
    <row r="1833" spans="1:2" x14ac:dyDescent="0.2">
      <c r="A1833" t="s">
        <v>6791</v>
      </c>
      <c r="B1833">
        <v>1130</v>
      </c>
    </row>
    <row r="1834" spans="1:2" x14ac:dyDescent="0.2">
      <c r="A1834" t="s">
        <v>8308</v>
      </c>
      <c r="B1834">
        <v>1131</v>
      </c>
    </row>
    <row r="1835" spans="1:2" x14ac:dyDescent="0.2">
      <c r="A1835" t="s">
        <v>7818</v>
      </c>
      <c r="B1835">
        <v>1132</v>
      </c>
    </row>
    <row r="1836" spans="1:2" x14ac:dyDescent="0.2">
      <c r="A1836" t="s">
        <v>6371</v>
      </c>
      <c r="B1836">
        <v>1133</v>
      </c>
    </row>
    <row r="1837" spans="1:2" x14ac:dyDescent="0.2">
      <c r="A1837" t="s">
        <v>7819</v>
      </c>
      <c r="B1837">
        <v>1134</v>
      </c>
    </row>
    <row r="1838" spans="1:2" x14ac:dyDescent="0.2">
      <c r="A1838" t="s">
        <v>7793</v>
      </c>
      <c r="B1838">
        <v>1135</v>
      </c>
    </row>
    <row r="1839" spans="1:2" x14ac:dyDescent="0.2">
      <c r="A1839" t="s">
        <v>7740</v>
      </c>
      <c r="B1839">
        <v>1136</v>
      </c>
    </row>
    <row r="1840" spans="1:2" x14ac:dyDescent="0.2">
      <c r="A1840" t="s">
        <v>9293</v>
      </c>
      <c r="B1840">
        <v>5186</v>
      </c>
    </row>
    <row r="1841" spans="1:2" x14ac:dyDescent="0.2">
      <c r="A1841" t="s">
        <v>8664</v>
      </c>
      <c r="B1841">
        <v>3047</v>
      </c>
    </row>
    <row r="1842" spans="1:2" x14ac:dyDescent="0.2">
      <c r="A1842" t="s">
        <v>9289</v>
      </c>
      <c r="B1842">
        <v>5182</v>
      </c>
    </row>
    <row r="1843" spans="1:2" x14ac:dyDescent="0.2">
      <c r="A1843" t="s">
        <v>6369</v>
      </c>
      <c r="B1843">
        <v>1137</v>
      </c>
    </row>
    <row r="1844" spans="1:2" x14ac:dyDescent="0.2">
      <c r="A1844" t="s">
        <v>9023</v>
      </c>
      <c r="B1844">
        <v>3490</v>
      </c>
    </row>
    <row r="1845" spans="1:2" x14ac:dyDescent="0.2">
      <c r="A1845" t="s">
        <v>7207</v>
      </c>
      <c r="B1845">
        <v>1138</v>
      </c>
    </row>
    <row r="1846" spans="1:2" x14ac:dyDescent="0.2">
      <c r="A1846" t="s">
        <v>7206</v>
      </c>
      <c r="B1846">
        <v>2791</v>
      </c>
    </row>
    <row r="1847" spans="1:2" x14ac:dyDescent="0.2">
      <c r="A1847" t="s">
        <v>7205</v>
      </c>
      <c r="B1847">
        <v>728</v>
      </c>
    </row>
    <row r="1848" spans="1:2" x14ac:dyDescent="0.2">
      <c r="A1848" t="s">
        <v>8511</v>
      </c>
      <c r="B1848">
        <v>696</v>
      </c>
    </row>
    <row r="1849" spans="1:2" x14ac:dyDescent="0.2">
      <c r="A1849" t="s">
        <v>6524</v>
      </c>
      <c r="B1849">
        <v>1139</v>
      </c>
    </row>
    <row r="1850" spans="1:2" x14ac:dyDescent="0.2">
      <c r="A1850" t="s">
        <v>8660</v>
      </c>
      <c r="B1850">
        <v>3035</v>
      </c>
    </row>
    <row r="1851" spans="1:2" x14ac:dyDescent="0.2">
      <c r="A1851" t="s">
        <v>6368</v>
      </c>
      <c r="B1851">
        <v>1140</v>
      </c>
    </row>
    <row r="1852" spans="1:2" x14ac:dyDescent="0.2">
      <c r="A1852" t="s">
        <v>8343</v>
      </c>
      <c r="B1852">
        <v>1141</v>
      </c>
    </row>
    <row r="1853" spans="1:2" x14ac:dyDescent="0.2">
      <c r="A1853" t="s">
        <v>6367</v>
      </c>
      <c r="B1853">
        <v>1142</v>
      </c>
    </row>
    <row r="1854" spans="1:2" x14ac:dyDescent="0.2">
      <c r="A1854" t="s">
        <v>9157</v>
      </c>
      <c r="B1854">
        <v>3623</v>
      </c>
    </row>
    <row r="1855" spans="1:2" x14ac:dyDescent="0.2">
      <c r="A1855" t="s">
        <v>8361</v>
      </c>
      <c r="B1855">
        <v>1143</v>
      </c>
    </row>
    <row r="1856" spans="1:2" x14ac:dyDescent="0.2">
      <c r="A1856" t="s">
        <v>6366</v>
      </c>
      <c r="B1856">
        <v>1144</v>
      </c>
    </row>
    <row r="1857" spans="1:2" x14ac:dyDescent="0.2">
      <c r="A1857" t="s">
        <v>9964</v>
      </c>
      <c r="B1857">
        <v>3929</v>
      </c>
    </row>
    <row r="1858" spans="1:2" x14ac:dyDescent="0.2">
      <c r="A1858" t="s">
        <v>6365</v>
      </c>
      <c r="B1858">
        <v>1145</v>
      </c>
    </row>
    <row r="1859" spans="1:2" x14ac:dyDescent="0.2">
      <c r="A1859" t="s">
        <v>6364</v>
      </c>
      <c r="B1859">
        <v>2938</v>
      </c>
    </row>
    <row r="1860" spans="1:2" x14ac:dyDescent="0.2">
      <c r="A1860" t="s">
        <v>6363</v>
      </c>
      <c r="B1860">
        <v>1146</v>
      </c>
    </row>
    <row r="1861" spans="1:2" x14ac:dyDescent="0.2">
      <c r="A1861" t="s">
        <v>10491</v>
      </c>
      <c r="B1861">
        <v>4851</v>
      </c>
    </row>
    <row r="1862" spans="1:2" x14ac:dyDescent="0.2">
      <c r="A1862" t="s">
        <v>7144</v>
      </c>
      <c r="B1862">
        <v>1147</v>
      </c>
    </row>
    <row r="1863" spans="1:2" x14ac:dyDescent="0.2">
      <c r="A1863" t="s">
        <v>7397</v>
      </c>
      <c r="B1863">
        <v>1148</v>
      </c>
    </row>
    <row r="1864" spans="1:2" x14ac:dyDescent="0.2">
      <c r="A1864" t="s">
        <v>7637</v>
      </c>
      <c r="B1864">
        <v>1149</v>
      </c>
    </row>
    <row r="1865" spans="1:2" x14ac:dyDescent="0.2">
      <c r="A1865" t="s">
        <v>7639</v>
      </c>
      <c r="B1865">
        <v>3018</v>
      </c>
    </row>
    <row r="1866" spans="1:2" x14ac:dyDescent="0.2">
      <c r="A1866" t="s">
        <v>8581</v>
      </c>
      <c r="B1866">
        <v>2925</v>
      </c>
    </row>
    <row r="1867" spans="1:2" x14ac:dyDescent="0.2">
      <c r="A1867" t="s">
        <v>8543</v>
      </c>
      <c r="B1867">
        <v>1334</v>
      </c>
    </row>
    <row r="1868" spans="1:2" x14ac:dyDescent="0.2">
      <c r="A1868" t="s">
        <v>8544</v>
      </c>
      <c r="B1868">
        <v>3019</v>
      </c>
    </row>
    <row r="1869" spans="1:2" x14ac:dyDescent="0.2">
      <c r="A1869" t="s">
        <v>6359</v>
      </c>
      <c r="B1869">
        <v>1150</v>
      </c>
    </row>
    <row r="1870" spans="1:2" x14ac:dyDescent="0.2">
      <c r="A1870" t="s">
        <v>7145</v>
      </c>
      <c r="B1870">
        <v>1151</v>
      </c>
    </row>
    <row r="1871" spans="1:2" x14ac:dyDescent="0.2">
      <c r="A1871" t="s">
        <v>5715</v>
      </c>
      <c r="B1871">
        <v>1152</v>
      </c>
    </row>
    <row r="1872" spans="1:2" x14ac:dyDescent="0.2">
      <c r="A1872" t="s">
        <v>9537</v>
      </c>
      <c r="B1872">
        <v>5376</v>
      </c>
    </row>
    <row r="1873" spans="1:2" x14ac:dyDescent="0.2">
      <c r="A1873" t="s">
        <v>6357</v>
      </c>
      <c r="B1873">
        <v>1153</v>
      </c>
    </row>
    <row r="1874" spans="1:2" x14ac:dyDescent="0.2">
      <c r="A1874" t="s">
        <v>6354</v>
      </c>
      <c r="B1874">
        <v>1154</v>
      </c>
    </row>
    <row r="1875" spans="1:2" x14ac:dyDescent="0.2">
      <c r="A1875" t="s">
        <v>9940</v>
      </c>
      <c r="B1875">
        <v>3907</v>
      </c>
    </row>
    <row r="1876" spans="1:2" x14ac:dyDescent="0.2">
      <c r="A1876" t="s">
        <v>7143</v>
      </c>
      <c r="B1876">
        <v>1155</v>
      </c>
    </row>
    <row r="1877" spans="1:2" x14ac:dyDescent="0.2">
      <c r="A1877" t="s">
        <v>8038</v>
      </c>
      <c r="B1877">
        <v>1156</v>
      </c>
    </row>
    <row r="1878" spans="1:2" x14ac:dyDescent="0.2">
      <c r="A1878" t="s">
        <v>5922</v>
      </c>
      <c r="B1878">
        <v>1157</v>
      </c>
    </row>
    <row r="1879" spans="1:2" x14ac:dyDescent="0.2">
      <c r="A1879" t="s">
        <v>8253</v>
      </c>
      <c r="B1879">
        <v>1158</v>
      </c>
    </row>
    <row r="1880" spans="1:2" x14ac:dyDescent="0.2">
      <c r="A1880" t="s">
        <v>6353</v>
      </c>
      <c r="B1880">
        <v>1159</v>
      </c>
    </row>
    <row r="1881" spans="1:2" x14ac:dyDescent="0.2">
      <c r="A1881" t="s">
        <v>10344</v>
      </c>
      <c r="B1881">
        <v>4710</v>
      </c>
    </row>
    <row r="1882" spans="1:2" x14ac:dyDescent="0.2">
      <c r="A1882" t="s">
        <v>9150</v>
      </c>
      <c r="B1882">
        <v>3616</v>
      </c>
    </row>
    <row r="1883" spans="1:2" x14ac:dyDescent="0.2">
      <c r="A1883" t="s">
        <v>9167</v>
      </c>
      <c r="B1883">
        <v>3635</v>
      </c>
    </row>
    <row r="1884" spans="1:2" x14ac:dyDescent="0.2">
      <c r="A1884" t="s">
        <v>9760</v>
      </c>
      <c r="B1884">
        <v>3726</v>
      </c>
    </row>
    <row r="1885" spans="1:2" x14ac:dyDescent="0.2">
      <c r="A1885" t="s">
        <v>7045</v>
      </c>
      <c r="B1885">
        <v>1160</v>
      </c>
    </row>
    <row r="1886" spans="1:2" x14ac:dyDescent="0.2">
      <c r="A1886" t="s">
        <v>10342</v>
      </c>
      <c r="B1886">
        <v>4708</v>
      </c>
    </row>
    <row r="1887" spans="1:2" x14ac:dyDescent="0.2">
      <c r="A1887" t="s">
        <v>6352</v>
      </c>
      <c r="B1887">
        <v>1161</v>
      </c>
    </row>
    <row r="1888" spans="1:2" x14ac:dyDescent="0.2">
      <c r="A1888" t="s">
        <v>9152</v>
      </c>
      <c r="B1888">
        <v>3618</v>
      </c>
    </row>
    <row r="1889" spans="1:2" x14ac:dyDescent="0.2">
      <c r="A1889" t="s">
        <v>5692</v>
      </c>
      <c r="B1889">
        <v>1162</v>
      </c>
    </row>
    <row r="1890" spans="1:2" x14ac:dyDescent="0.2">
      <c r="A1890" t="s">
        <v>6351</v>
      </c>
      <c r="B1890">
        <v>1163</v>
      </c>
    </row>
    <row r="1891" spans="1:2" x14ac:dyDescent="0.2">
      <c r="A1891" t="s">
        <v>7521</v>
      </c>
      <c r="B1891">
        <v>1164</v>
      </c>
    </row>
    <row r="1892" spans="1:2" x14ac:dyDescent="0.2">
      <c r="A1892" t="s">
        <v>7522</v>
      </c>
      <c r="B1892">
        <v>3108</v>
      </c>
    </row>
    <row r="1893" spans="1:2" x14ac:dyDescent="0.2">
      <c r="A1893" t="s">
        <v>8173</v>
      </c>
      <c r="B1893">
        <v>1165</v>
      </c>
    </row>
    <row r="1894" spans="1:2" x14ac:dyDescent="0.2">
      <c r="A1894" t="s">
        <v>6350</v>
      </c>
      <c r="B1894">
        <v>1166</v>
      </c>
    </row>
    <row r="1895" spans="1:2" x14ac:dyDescent="0.2">
      <c r="A1895" t="s">
        <v>9222</v>
      </c>
      <c r="B1895">
        <v>5332</v>
      </c>
    </row>
    <row r="1896" spans="1:2" x14ac:dyDescent="0.2">
      <c r="A1896" t="s">
        <v>9418</v>
      </c>
      <c r="B1896">
        <v>5088</v>
      </c>
    </row>
    <row r="1897" spans="1:2" x14ac:dyDescent="0.2">
      <c r="A1897" t="s">
        <v>8409</v>
      </c>
      <c r="B1897">
        <v>1167</v>
      </c>
    </row>
    <row r="1898" spans="1:2" x14ac:dyDescent="0.2">
      <c r="A1898" t="s">
        <v>8080</v>
      </c>
      <c r="B1898">
        <v>1168</v>
      </c>
    </row>
    <row r="1899" spans="1:2" x14ac:dyDescent="0.2">
      <c r="A1899" t="s">
        <v>6349</v>
      </c>
      <c r="B1899">
        <v>1169</v>
      </c>
    </row>
    <row r="1900" spans="1:2" x14ac:dyDescent="0.2">
      <c r="A1900" t="s">
        <v>8623</v>
      </c>
      <c r="B1900">
        <v>1681</v>
      </c>
    </row>
    <row r="1901" spans="1:2" x14ac:dyDescent="0.2">
      <c r="A1901" t="s">
        <v>8047</v>
      </c>
      <c r="B1901">
        <v>1170</v>
      </c>
    </row>
    <row r="1902" spans="1:2" x14ac:dyDescent="0.2">
      <c r="A1902" t="s">
        <v>7469</v>
      </c>
      <c r="B1902">
        <v>1171</v>
      </c>
    </row>
    <row r="1903" spans="1:2" x14ac:dyDescent="0.2">
      <c r="A1903" t="s">
        <v>8174</v>
      </c>
      <c r="B1903">
        <v>1172</v>
      </c>
    </row>
    <row r="1904" spans="1:2" x14ac:dyDescent="0.2">
      <c r="A1904" t="s">
        <v>7340</v>
      </c>
      <c r="B1904">
        <v>1173</v>
      </c>
    </row>
    <row r="1905" spans="1:2" x14ac:dyDescent="0.2">
      <c r="A1905" t="s">
        <v>6348</v>
      </c>
      <c r="B1905">
        <v>1174</v>
      </c>
    </row>
    <row r="1906" spans="1:2" x14ac:dyDescent="0.2">
      <c r="A1906" t="s">
        <v>7910</v>
      </c>
      <c r="B1906">
        <v>1175</v>
      </c>
    </row>
    <row r="1907" spans="1:2" x14ac:dyDescent="0.2">
      <c r="A1907" t="s">
        <v>6061</v>
      </c>
      <c r="B1907">
        <v>1176</v>
      </c>
    </row>
    <row r="1908" spans="1:2" x14ac:dyDescent="0.2">
      <c r="A1908" t="s">
        <v>8601</v>
      </c>
      <c r="B1908">
        <v>2955</v>
      </c>
    </row>
    <row r="1909" spans="1:2" x14ac:dyDescent="0.2">
      <c r="A1909" t="s">
        <v>5838</v>
      </c>
      <c r="B1909">
        <v>1178</v>
      </c>
    </row>
    <row r="1910" spans="1:2" x14ac:dyDescent="0.2">
      <c r="A1910" t="s">
        <v>7668</v>
      </c>
      <c r="B1910">
        <v>1179</v>
      </c>
    </row>
    <row r="1911" spans="1:2" x14ac:dyDescent="0.2">
      <c r="A1911" t="s">
        <v>8793</v>
      </c>
      <c r="B1911">
        <v>3643</v>
      </c>
    </row>
    <row r="1912" spans="1:2" x14ac:dyDescent="0.2">
      <c r="A1912" t="s">
        <v>8206</v>
      </c>
      <c r="B1912">
        <v>1180</v>
      </c>
    </row>
    <row r="1913" spans="1:2" x14ac:dyDescent="0.2">
      <c r="A1913" t="s">
        <v>10200</v>
      </c>
      <c r="B1913">
        <v>4579</v>
      </c>
    </row>
    <row r="1914" spans="1:2" x14ac:dyDescent="0.2">
      <c r="A1914" t="s">
        <v>10515</v>
      </c>
      <c r="B1914">
        <v>4877</v>
      </c>
    </row>
    <row r="1915" spans="1:2" x14ac:dyDescent="0.2">
      <c r="A1915" t="s">
        <v>6347</v>
      </c>
      <c r="B1915">
        <v>1181</v>
      </c>
    </row>
    <row r="1916" spans="1:2" x14ac:dyDescent="0.2">
      <c r="A1916" t="s">
        <v>7852</v>
      </c>
      <c r="B1916">
        <v>1182</v>
      </c>
    </row>
    <row r="1917" spans="1:2" x14ac:dyDescent="0.2">
      <c r="A1917" t="s">
        <v>6959</v>
      </c>
      <c r="B1917">
        <v>1183</v>
      </c>
    </row>
    <row r="1918" spans="1:2" x14ac:dyDescent="0.2">
      <c r="A1918" t="s">
        <v>8622</v>
      </c>
      <c r="B1918">
        <v>2996</v>
      </c>
    </row>
    <row r="1919" spans="1:2" x14ac:dyDescent="0.2">
      <c r="A1919" t="s">
        <v>6345</v>
      </c>
      <c r="B1919">
        <v>1184</v>
      </c>
    </row>
    <row r="1920" spans="1:2" x14ac:dyDescent="0.2">
      <c r="A1920" t="s">
        <v>7142</v>
      </c>
      <c r="B1920">
        <v>1185</v>
      </c>
    </row>
    <row r="1921" spans="1:2" x14ac:dyDescent="0.2">
      <c r="A1921" t="s">
        <v>7451</v>
      </c>
      <c r="B1921">
        <v>1186</v>
      </c>
    </row>
    <row r="1922" spans="1:2" x14ac:dyDescent="0.2">
      <c r="A1922" t="s">
        <v>10326</v>
      </c>
      <c r="B1922">
        <v>4691</v>
      </c>
    </row>
    <row r="1923" spans="1:2" x14ac:dyDescent="0.2">
      <c r="A1923" t="s">
        <v>10156</v>
      </c>
      <c r="B1923">
        <v>4260</v>
      </c>
    </row>
    <row r="1924" spans="1:2" x14ac:dyDescent="0.2">
      <c r="A1924" t="s">
        <v>9919</v>
      </c>
      <c r="B1924">
        <v>3887</v>
      </c>
    </row>
    <row r="1925" spans="1:2" x14ac:dyDescent="0.2">
      <c r="A1925" t="s">
        <v>8222</v>
      </c>
      <c r="B1925">
        <v>1187</v>
      </c>
    </row>
    <row r="1926" spans="1:2" x14ac:dyDescent="0.2">
      <c r="A1926" t="s">
        <v>6343</v>
      </c>
      <c r="B1926">
        <v>1188</v>
      </c>
    </row>
    <row r="1927" spans="1:2" x14ac:dyDescent="0.2">
      <c r="A1927" t="s">
        <v>5672</v>
      </c>
      <c r="B1927">
        <v>1189</v>
      </c>
    </row>
    <row r="1928" spans="1:2" x14ac:dyDescent="0.2">
      <c r="A1928" t="s">
        <v>10377</v>
      </c>
      <c r="B1928">
        <v>1190</v>
      </c>
    </row>
    <row r="1929" spans="1:2" x14ac:dyDescent="0.2">
      <c r="A1929" t="s">
        <v>6361</v>
      </c>
      <c r="B1929">
        <v>1191</v>
      </c>
    </row>
    <row r="1930" spans="1:2" x14ac:dyDescent="0.2">
      <c r="A1930" t="s">
        <v>6408</v>
      </c>
      <c r="B1930">
        <v>1192</v>
      </c>
    </row>
    <row r="1931" spans="1:2" x14ac:dyDescent="0.2">
      <c r="A1931" t="s">
        <v>6332</v>
      </c>
      <c r="B1931">
        <v>1193</v>
      </c>
    </row>
    <row r="1932" spans="1:2" x14ac:dyDescent="0.2">
      <c r="A1932" t="s">
        <v>6165</v>
      </c>
      <c r="B1932">
        <v>2785</v>
      </c>
    </row>
    <row r="1933" spans="1:2" x14ac:dyDescent="0.2">
      <c r="A1933" t="s">
        <v>8518</v>
      </c>
      <c r="B1933">
        <v>2487</v>
      </c>
    </row>
    <row r="1934" spans="1:2" x14ac:dyDescent="0.2">
      <c r="A1934" t="s">
        <v>10551</v>
      </c>
      <c r="B1934">
        <v>4912</v>
      </c>
    </row>
    <row r="1935" spans="1:2" x14ac:dyDescent="0.2">
      <c r="A1935" t="s">
        <v>9063</v>
      </c>
      <c r="B1935">
        <v>1194</v>
      </c>
    </row>
    <row r="1936" spans="1:2" x14ac:dyDescent="0.2">
      <c r="A1936" t="s">
        <v>6342</v>
      </c>
      <c r="B1936">
        <v>3525</v>
      </c>
    </row>
    <row r="1937" spans="1:2" x14ac:dyDescent="0.2">
      <c r="A1937" t="s">
        <v>9282</v>
      </c>
      <c r="B1937">
        <v>5134</v>
      </c>
    </row>
    <row r="1938" spans="1:2" x14ac:dyDescent="0.2">
      <c r="A1938" t="s">
        <v>8474</v>
      </c>
      <c r="B1938">
        <v>1195</v>
      </c>
    </row>
    <row r="1939" spans="1:2" x14ac:dyDescent="0.2">
      <c r="A1939" t="s">
        <v>6340</v>
      </c>
      <c r="B1939">
        <v>2202</v>
      </c>
    </row>
    <row r="1940" spans="1:2" x14ac:dyDescent="0.2">
      <c r="A1940" t="s">
        <v>6341</v>
      </c>
      <c r="B1940">
        <v>1196</v>
      </c>
    </row>
    <row r="1941" spans="1:2" x14ac:dyDescent="0.2">
      <c r="A1941" t="s">
        <v>8636</v>
      </c>
      <c r="B1941">
        <v>3015</v>
      </c>
    </row>
    <row r="1942" spans="1:2" x14ac:dyDescent="0.2">
      <c r="A1942" t="s">
        <v>7141</v>
      </c>
      <c r="B1942">
        <v>1197</v>
      </c>
    </row>
    <row r="1943" spans="1:2" x14ac:dyDescent="0.2">
      <c r="A1943" t="s">
        <v>6529</v>
      </c>
      <c r="B1943">
        <v>1198</v>
      </c>
    </row>
    <row r="1944" spans="1:2" x14ac:dyDescent="0.2">
      <c r="A1944" t="s">
        <v>8942</v>
      </c>
      <c r="B1944">
        <v>3410</v>
      </c>
    </row>
    <row r="1945" spans="1:2" x14ac:dyDescent="0.2">
      <c r="A1945" t="s">
        <v>7580</v>
      </c>
      <c r="B1945">
        <v>1199</v>
      </c>
    </row>
    <row r="1946" spans="1:2" x14ac:dyDescent="0.2">
      <c r="A1946" t="s">
        <v>6339</v>
      </c>
      <c r="B1946">
        <v>1200</v>
      </c>
    </row>
    <row r="1947" spans="1:2" x14ac:dyDescent="0.2">
      <c r="A1947" t="s">
        <v>10050</v>
      </c>
      <c r="B1947">
        <v>4511</v>
      </c>
    </row>
    <row r="1948" spans="1:2" x14ac:dyDescent="0.2">
      <c r="A1948" t="s">
        <v>7337</v>
      </c>
      <c r="B1948">
        <v>1201</v>
      </c>
    </row>
    <row r="1949" spans="1:2" x14ac:dyDescent="0.2">
      <c r="A1949" t="s">
        <v>8138</v>
      </c>
      <c r="B1949">
        <v>1202</v>
      </c>
    </row>
    <row r="1950" spans="1:2" x14ac:dyDescent="0.2">
      <c r="A1950" t="s">
        <v>7363</v>
      </c>
      <c r="B1950">
        <v>1203</v>
      </c>
    </row>
    <row r="1951" spans="1:2" x14ac:dyDescent="0.2">
      <c r="A1951" t="s">
        <v>8368</v>
      </c>
      <c r="B1951">
        <v>1204</v>
      </c>
    </row>
    <row r="1952" spans="1:2" x14ac:dyDescent="0.2">
      <c r="A1952" t="s">
        <v>6383</v>
      </c>
      <c r="B1952">
        <v>3088</v>
      </c>
    </row>
    <row r="1953" spans="1:2" x14ac:dyDescent="0.2">
      <c r="A1953" t="s">
        <v>9784</v>
      </c>
      <c r="B1953">
        <v>3747</v>
      </c>
    </row>
    <row r="1954" spans="1:2" x14ac:dyDescent="0.2">
      <c r="A1954" t="s">
        <v>6336</v>
      </c>
      <c r="B1954">
        <v>1205</v>
      </c>
    </row>
    <row r="1955" spans="1:2" x14ac:dyDescent="0.2">
      <c r="A1955" t="s">
        <v>8093</v>
      </c>
      <c r="B1955">
        <v>1206</v>
      </c>
    </row>
    <row r="1956" spans="1:2" x14ac:dyDescent="0.2">
      <c r="A1956" t="s">
        <v>7454</v>
      </c>
      <c r="B1956">
        <v>1207</v>
      </c>
    </row>
    <row r="1957" spans="1:2" x14ac:dyDescent="0.2">
      <c r="A1957" t="s">
        <v>7855</v>
      </c>
      <c r="B1957">
        <v>1208</v>
      </c>
    </row>
    <row r="1958" spans="1:2" x14ac:dyDescent="0.2">
      <c r="A1958" t="s">
        <v>8322</v>
      </c>
      <c r="B1958">
        <v>1209</v>
      </c>
    </row>
    <row r="1959" spans="1:2" x14ac:dyDescent="0.2">
      <c r="A1959" t="s">
        <v>8473</v>
      </c>
      <c r="B1959">
        <v>1211</v>
      </c>
    </row>
    <row r="1960" spans="1:2" x14ac:dyDescent="0.2">
      <c r="A1960" t="s">
        <v>6331</v>
      </c>
      <c r="B1960">
        <v>1210</v>
      </c>
    </row>
    <row r="1961" spans="1:2" x14ac:dyDescent="0.2">
      <c r="A1961" t="s">
        <v>8154</v>
      </c>
      <c r="B1961">
        <v>1212</v>
      </c>
    </row>
    <row r="1962" spans="1:2" x14ac:dyDescent="0.2">
      <c r="A1962" t="s">
        <v>6326</v>
      </c>
      <c r="B1962">
        <v>1213</v>
      </c>
    </row>
    <row r="1963" spans="1:2" x14ac:dyDescent="0.2">
      <c r="A1963" t="s">
        <v>6325</v>
      </c>
      <c r="B1963">
        <v>1214</v>
      </c>
    </row>
    <row r="1964" spans="1:2" x14ac:dyDescent="0.2">
      <c r="A1964" t="s">
        <v>7686</v>
      </c>
      <c r="B1964">
        <v>1215</v>
      </c>
    </row>
    <row r="1965" spans="1:2" x14ac:dyDescent="0.2">
      <c r="A1965" t="s">
        <v>10466</v>
      </c>
      <c r="B1965">
        <v>4821</v>
      </c>
    </row>
    <row r="1966" spans="1:2" x14ac:dyDescent="0.2">
      <c r="A1966" t="s">
        <v>9969</v>
      </c>
      <c r="B1966">
        <v>3935</v>
      </c>
    </row>
    <row r="1967" spans="1:2" x14ac:dyDescent="0.2">
      <c r="A1967" t="s">
        <v>6324</v>
      </c>
      <c r="B1967">
        <v>1216</v>
      </c>
    </row>
    <row r="1968" spans="1:2" x14ac:dyDescent="0.2">
      <c r="A1968" t="s">
        <v>6719</v>
      </c>
      <c r="B1968">
        <v>1217</v>
      </c>
    </row>
    <row r="1969" spans="1:2" x14ac:dyDescent="0.2">
      <c r="A1969" t="s">
        <v>6375</v>
      </c>
      <c r="B1969">
        <v>1218</v>
      </c>
    </row>
    <row r="1970" spans="1:2" x14ac:dyDescent="0.2">
      <c r="A1970" t="s">
        <v>7582</v>
      </c>
      <c r="B1970">
        <v>1219</v>
      </c>
    </row>
    <row r="1971" spans="1:2" x14ac:dyDescent="0.2">
      <c r="A1971" t="s">
        <v>7549</v>
      </c>
      <c r="B1971">
        <v>1220</v>
      </c>
    </row>
    <row r="1972" spans="1:2" x14ac:dyDescent="0.2">
      <c r="A1972" t="s">
        <v>9242</v>
      </c>
      <c r="B1972">
        <v>5085</v>
      </c>
    </row>
    <row r="1973" spans="1:2" x14ac:dyDescent="0.2">
      <c r="A1973" t="s">
        <v>8536</v>
      </c>
      <c r="B1973">
        <v>2870</v>
      </c>
    </row>
    <row r="1974" spans="1:2" x14ac:dyDescent="0.2">
      <c r="A1974" t="s">
        <v>9968</v>
      </c>
      <c r="B1974">
        <v>3934</v>
      </c>
    </row>
    <row r="1975" spans="1:2" x14ac:dyDescent="0.2">
      <c r="A1975" t="s">
        <v>7610</v>
      </c>
      <c r="B1975">
        <v>1221</v>
      </c>
    </row>
    <row r="1976" spans="1:2" x14ac:dyDescent="0.2">
      <c r="A1976" t="s">
        <v>7577</v>
      </c>
      <c r="B1976">
        <v>3050</v>
      </c>
    </row>
    <row r="1977" spans="1:2" x14ac:dyDescent="0.2">
      <c r="A1977" t="s">
        <v>7576</v>
      </c>
      <c r="B1977">
        <v>1222</v>
      </c>
    </row>
    <row r="1978" spans="1:2" x14ac:dyDescent="0.2">
      <c r="A1978" t="s">
        <v>6323</v>
      </c>
      <c r="B1978">
        <v>1223</v>
      </c>
    </row>
    <row r="1979" spans="1:2" x14ac:dyDescent="0.2">
      <c r="A1979" t="s">
        <v>9165</v>
      </c>
      <c r="B1979">
        <v>3633</v>
      </c>
    </row>
    <row r="1980" spans="1:2" x14ac:dyDescent="0.2">
      <c r="A1980" t="s">
        <v>8774</v>
      </c>
      <c r="B1980">
        <v>3236</v>
      </c>
    </row>
    <row r="1981" spans="1:2" x14ac:dyDescent="0.2">
      <c r="A1981" t="s">
        <v>10270</v>
      </c>
      <c r="B1981">
        <v>4628</v>
      </c>
    </row>
    <row r="1982" spans="1:2" x14ac:dyDescent="0.2">
      <c r="A1982" t="s">
        <v>5874</v>
      </c>
      <c r="B1982">
        <v>2796</v>
      </c>
    </row>
    <row r="1983" spans="1:2" x14ac:dyDescent="0.2">
      <c r="A1983" t="s">
        <v>5881</v>
      </c>
      <c r="B1983">
        <v>1225</v>
      </c>
    </row>
    <row r="1984" spans="1:2" x14ac:dyDescent="0.2">
      <c r="A1984" t="s">
        <v>9961</v>
      </c>
      <c r="B1984">
        <v>3930</v>
      </c>
    </row>
    <row r="1985" spans="1:2" x14ac:dyDescent="0.2">
      <c r="A1985" t="s">
        <v>9266</v>
      </c>
      <c r="B1985">
        <v>5115</v>
      </c>
    </row>
    <row r="1986" spans="1:2" x14ac:dyDescent="0.2">
      <c r="A1986" t="s">
        <v>5705</v>
      </c>
      <c r="B1986">
        <v>1226</v>
      </c>
    </row>
    <row r="1987" spans="1:2" x14ac:dyDescent="0.2">
      <c r="A1987" t="s">
        <v>8228</v>
      </c>
      <c r="B1987">
        <v>1227</v>
      </c>
    </row>
    <row r="1988" spans="1:2" x14ac:dyDescent="0.2">
      <c r="A1988" t="s">
        <v>9946</v>
      </c>
      <c r="B1988">
        <v>3912</v>
      </c>
    </row>
    <row r="1989" spans="1:2" x14ac:dyDescent="0.2">
      <c r="A1989" t="s">
        <v>8734</v>
      </c>
      <c r="B1989">
        <v>3192</v>
      </c>
    </row>
    <row r="1990" spans="1:2" x14ac:dyDescent="0.2">
      <c r="A1990" t="s">
        <v>9171</v>
      </c>
      <c r="B1990">
        <v>3639</v>
      </c>
    </row>
    <row r="1991" spans="1:2" x14ac:dyDescent="0.2">
      <c r="A1991" t="s">
        <v>7362</v>
      </c>
      <c r="B1991">
        <v>1229</v>
      </c>
    </row>
    <row r="1992" spans="1:2" x14ac:dyDescent="0.2">
      <c r="A1992" t="s">
        <v>8498</v>
      </c>
      <c r="B1992">
        <v>1230</v>
      </c>
    </row>
    <row r="1993" spans="1:2" x14ac:dyDescent="0.2">
      <c r="A1993" t="s">
        <v>8737</v>
      </c>
      <c r="B1993">
        <v>3198</v>
      </c>
    </row>
    <row r="1994" spans="1:2" x14ac:dyDescent="0.2">
      <c r="A1994" t="s">
        <v>10488</v>
      </c>
      <c r="B1994">
        <v>4864</v>
      </c>
    </row>
    <row r="1995" spans="1:2" x14ac:dyDescent="0.2">
      <c r="A1995" t="s">
        <v>8339</v>
      </c>
      <c r="B1995">
        <v>1231</v>
      </c>
    </row>
    <row r="1996" spans="1:2" x14ac:dyDescent="0.2">
      <c r="A1996" t="s">
        <v>9456</v>
      </c>
      <c r="B1996">
        <v>5279</v>
      </c>
    </row>
    <row r="1997" spans="1:2" x14ac:dyDescent="0.2">
      <c r="A1997" t="s">
        <v>9453</v>
      </c>
      <c r="B1997">
        <v>5276</v>
      </c>
    </row>
    <row r="1998" spans="1:2" x14ac:dyDescent="0.2">
      <c r="A1998" t="s">
        <v>7422</v>
      </c>
      <c r="B1998">
        <v>1232</v>
      </c>
    </row>
    <row r="1999" spans="1:2" x14ac:dyDescent="0.2">
      <c r="A1999" t="s">
        <v>9718</v>
      </c>
      <c r="B1999">
        <v>3781</v>
      </c>
    </row>
    <row r="2000" spans="1:2" x14ac:dyDescent="0.2">
      <c r="A2000" t="s">
        <v>7621</v>
      </c>
      <c r="B2000">
        <v>1233</v>
      </c>
    </row>
    <row r="2001" spans="1:2" x14ac:dyDescent="0.2">
      <c r="A2001" t="s">
        <v>8606</v>
      </c>
      <c r="B2001">
        <v>2975</v>
      </c>
    </row>
    <row r="2002" spans="1:2" x14ac:dyDescent="0.2">
      <c r="A2002" t="s">
        <v>6322</v>
      </c>
      <c r="B2002">
        <v>1234</v>
      </c>
    </row>
    <row r="2003" spans="1:2" x14ac:dyDescent="0.2">
      <c r="A2003" t="s">
        <v>7685</v>
      </c>
      <c r="B2003">
        <v>1235</v>
      </c>
    </row>
    <row r="2004" spans="1:2" x14ac:dyDescent="0.2">
      <c r="A2004" t="s">
        <v>9329</v>
      </c>
      <c r="B2004">
        <v>5171</v>
      </c>
    </row>
    <row r="2005" spans="1:2" x14ac:dyDescent="0.2">
      <c r="A2005" t="s">
        <v>9547</v>
      </c>
      <c r="B2005">
        <v>3660</v>
      </c>
    </row>
    <row r="2006" spans="1:2" x14ac:dyDescent="0.2">
      <c r="A2006" t="s">
        <v>6971</v>
      </c>
      <c r="B2006">
        <v>1236</v>
      </c>
    </row>
    <row r="2007" spans="1:2" x14ac:dyDescent="0.2">
      <c r="A2007" t="s">
        <v>10450</v>
      </c>
      <c r="B2007">
        <v>4807</v>
      </c>
    </row>
    <row r="2008" spans="1:2" x14ac:dyDescent="0.2">
      <c r="A2008" t="s">
        <v>7077</v>
      </c>
      <c r="B2008">
        <v>1237</v>
      </c>
    </row>
    <row r="2009" spans="1:2" x14ac:dyDescent="0.2">
      <c r="A2009" t="s">
        <v>6830</v>
      </c>
      <c r="B2009">
        <v>1238</v>
      </c>
    </row>
    <row r="2010" spans="1:2" x14ac:dyDescent="0.2">
      <c r="A2010" t="s">
        <v>9001</v>
      </c>
      <c r="B2010">
        <v>3457</v>
      </c>
    </row>
    <row r="2011" spans="1:2" x14ac:dyDescent="0.2">
      <c r="A2011" t="s">
        <v>8678</v>
      </c>
      <c r="B2011">
        <v>3072</v>
      </c>
    </row>
    <row r="2012" spans="1:2" x14ac:dyDescent="0.2">
      <c r="A2012" t="s">
        <v>6321</v>
      </c>
      <c r="B2012">
        <v>1239</v>
      </c>
    </row>
    <row r="2013" spans="1:2" x14ac:dyDescent="0.2">
      <c r="A2013" t="s">
        <v>7140</v>
      </c>
      <c r="B2013">
        <v>1240</v>
      </c>
    </row>
    <row r="2014" spans="1:2" x14ac:dyDescent="0.2">
      <c r="A2014" t="s">
        <v>10384</v>
      </c>
      <c r="B2014">
        <v>4744</v>
      </c>
    </row>
    <row r="2015" spans="1:2" x14ac:dyDescent="0.2">
      <c r="A2015" t="s">
        <v>10411</v>
      </c>
      <c r="B2015">
        <v>4768</v>
      </c>
    </row>
    <row r="2016" spans="1:2" x14ac:dyDescent="0.2">
      <c r="A2016" t="s">
        <v>9722</v>
      </c>
      <c r="B2016">
        <v>3793</v>
      </c>
    </row>
    <row r="2017" spans="1:2" x14ac:dyDescent="0.2">
      <c r="A2017" t="s">
        <v>6320</v>
      </c>
      <c r="B2017">
        <v>1241</v>
      </c>
    </row>
    <row r="2018" spans="1:2" x14ac:dyDescent="0.2">
      <c r="A2018" t="s">
        <v>8954</v>
      </c>
      <c r="B2018">
        <v>3420</v>
      </c>
    </row>
    <row r="2019" spans="1:2" x14ac:dyDescent="0.2">
      <c r="A2019" t="s">
        <v>8993</v>
      </c>
      <c r="B2019">
        <v>3459</v>
      </c>
    </row>
    <row r="2020" spans="1:2" x14ac:dyDescent="0.2">
      <c r="A2020" t="s">
        <v>7877</v>
      </c>
      <c r="B2020">
        <v>1243</v>
      </c>
    </row>
    <row r="2021" spans="1:2" x14ac:dyDescent="0.2">
      <c r="A2021" t="s">
        <v>5698</v>
      </c>
      <c r="B2021">
        <v>1244</v>
      </c>
    </row>
    <row r="2022" spans="1:2" x14ac:dyDescent="0.2">
      <c r="A2022" t="s">
        <v>9868</v>
      </c>
      <c r="B2022">
        <v>3832</v>
      </c>
    </row>
    <row r="2023" spans="1:2" x14ac:dyDescent="0.2">
      <c r="A2023" t="s">
        <v>8395</v>
      </c>
      <c r="B2023">
        <v>1245</v>
      </c>
    </row>
    <row r="2024" spans="1:2" x14ac:dyDescent="0.2">
      <c r="A2024" t="s">
        <v>7403</v>
      </c>
      <c r="B2024">
        <v>1246</v>
      </c>
    </row>
    <row r="2025" spans="1:2" x14ac:dyDescent="0.2">
      <c r="A2025" t="s">
        <v>7746</v>
      </c>
      <c r="B2025">
        <v>1247</v>
      </c>
    </row>
    <row r="2026" spans="1:2" x14ac:dyDescent="0.2">
      <c r="A2026" t="s">
        <v>8218</v>
      </c>
      <c r="B2026">
        <v>1248</v>
      </c>
    </row>
    <row r="2027" spans="1:2" x14ac:dyDescent="0.2">
      <c r="A2027" t="s">
        <v>8689</v>
      </c>
      <c r="B2027">
        <v>2904</v>
      </c>
    </row>
    <row r="2028" spans="1:2" x14ac:dyDescent="0.2">
      <c r="A2028" t="s">
        <v>7459</v>
      </c>
      <c r="B2028">
        <v>1251</v>
      </c>
    </row>
    <row r="2029" spans="1:2" x14ac:dyDescent="0.2">
      <c r="A2029" t="s">
        <v>6319</v>
      </c>
      <c r="B2029">
        <v>1252</v>
      </c>
    </row>
    <row r="2030" spans="1:2" x14ac:dyDescent="0.2">
      <c r="A2030" t="s">
        <v>9560</v>
      </c>
      <c r="B2030">
        <v>3672</v>
      </c>
    </row>
    <row r="2031" spans="1:2" x14ac:dyDescent="0.2">
      <c r="A2031" t="s">
        <v>9332</v>
      </c>
      <c r="B2031">
        <v>5174</v>
      </c>
    </row>
    <row r="2032" spans="1:2" x14ac:dyDescent="0.2">
      <c r="A2032" t="s">
        <v>6318</v>
      </c>
      <c r="B2032">
        <v>1253</v>
      </c>
    </row>
    <row r="2033" spans="1:2" x14ac:dyDescent="0.2">
      <c r="A2033" t="s">
        <v>8119</v>
      </c>
      <c r="B2033">
        <v>1254</v>
      </c>
    </row>
    <row r="2034" spans="1:2" x14ac:dyDescent="0.2">
      <c r="A2034" t="s">
        <v>8940</v>
      </c>
      <c r="B2034">
        <v>3409</v>
      </c>
    </row>
    <row r="2035" spans="1:2" x14ac:dyDescent="0.2">
      <c r="A2035" t="s">
        <v>9906</v>
      </c>
      <c r="B2035">
        <v>3874</v>
      </c>
    </row>
    <row r="2036" spans="1:2" x14ac:dyDescent="0.2">
      <c r="A2036" t="s">
        <v>9712</v>
      </c>
      <c r="B2036">
        <v>3789</v>
      </c>
    </row>
    <row r="2037" spans="1:2" x14ac:dyDescent="0.2">
      <c r="A2037" t="s">
        <v>10534</v>
      </c>
      <c r="B2037">
        <v>4896</v>
      </c>
    </row>
    <row r="2038" spans="1:2" x14ac:dyDescent="0.2">
      <c r="A2038" t="s">
        <v>10371</v>
      </c>
      <c r="B2038">
        <v>4717</v>
      </c>
    </row>
    <row r="2039" spans="1:2" x14ac:dyDescent="0.2">
      <c r="A2039" t="s">
        <v>10188</v>
      </c>
      <c r="B2039">
        <v>4571</v>
      </c>
    </row>
    <row r="2040" spans="1:2" x14ac:dyDescent="0.2">
      <c r="A2040" t="s">
        <v>8769</v>
      </c>
      <c r="B2040">
        <v>3231</v>
      </c>
    </row>
    <row r="2041" spans="1:2" x14ac:dyDescent="0.2">
      <c r="A2041" t="s">
        <v>8820</v>
      </c>
      <c r="B2041">
        <v>3282</v>
      </c>
    </row>
    <row r="2042" spans="1:2" x14ac:dyDescent="0.2">
      <c r="A2042" t="s">
        <v>6109</v>
      </c>
      <c r="B2042">
        <v>2792</v>
      </c>
    </row>
    <row r="2043" spans="1:2" x14ac:dyDescent="0.2">
      <c r="A2043" t="s">
        <v>8413</v>
      </c>
      <c r="B2043">
        <v>1255</v>
      </c>
    </row>
    <row r="2044" spans="1:2" x14ac:dyDescent="0.2">
      <c r="A2044" t="s">
        <v>8414</v>
      </c>
      <c r="B2044">
        <v>4639</v>
      </c>
    </row>
    <row r="2045" spans="1:2" x14ac:dyDescent="0.2">
      <c r="A2045" t="s">
        <v>10283</v>
      </c>
      <c r="B2045">
        <v>4641</v>
      </c>
    </row>
    <row r="2046" spans="1:2" x14ac:dyDescent="0.2">
      <c r="A2046" t="s">
        <v>8415</v>
      </c>
      <c r="B2046">
        <v>1527</v>
      </c>
    </row>
    <row r="2047" spans="1:2" x14ac:dyDescent="0.2">
      <c r="A2047" t="s">
        <v>10284</v>
      </c>
      <c r="B2047">
        <v>4642</v>
      </c>
    </row>
    <row r="2048" spans="1:2" x14ac:dyDescent="0.2">
      <c r="A2048" t="s">
        <v>8792</v>
      </c>
      <c r="B2048">
        <v>527</v>
      </c>
    </row>
    <row r="2049" spans="1:2" x14ac:dyDescent="0.2">
      <c r="A2049" t="s">
        <v>10279</v>
      </c>
      <c r="B2049">
        <v>4636</v>
      </c>
    </row>
    <row r="2050" spans="1:2" x14ac:dyDescent="0.2">
      <c r="A2050" t="s">
        <v>10282</v>
      </c>
      <c r="B2050">
        <v>4640</v>
      </c>
    </row>
    <row r="2051" spans="1:2" x14ac:dyDescent="0.2">
      <c r="A2051" t="s">
        <v>7001</v>
      </c>
      <c r="B2051">
        <v>1256</v>
      </c>
    </row>
    <row r="2052" spans="1:2" x14ac:dyDescent="0.2">
      <c r="A2052" t="s">
        <v>6876</v>
      </c>
      <c r="B2052">
        <v>2772</v>
      </c>
    </row>
    <row r="2053" spans="1:2" x14ac:dyDescent="0.2">
      <c r="A2053" t="s">
        <v>10399</v>
      </c>
      <c r="B2053">
        <v>4756</v>
      </c>
    </row>
    <row r="2054" spans="1:2" x14ac:dyDescent="0.2">
      <c r="A2054" t="s">
        <v>6071</v>
      </c>
      <c r="B2054">
        <v>1257</v>
      </c>
    </row>
    <row r="2055" spans="1:2" x14ac:dyDescent="0.2">
      <c r="A2055" t="s">
        <v>6316</v>
      </c>
      <c r="B2055">
        <v>1258</v>
      </c>
    </row>
    <row r="2056" spans="1:2" x14ac:dyDescent="0.2">
      <c r="A2056" t="s">
        <v>9275</v>
      </c>
      <c r="B2056">
        <v>5125</v>
      </c>
    </row>
    <row r="2057" spans="1:2" x14ac:dyDescent="0.2">
      <c r="A2057" t="s">
        <v>6869</v>
      </c>
      <c r="B2057">
        <v>1259</v>
      </c>
    </row>
    <row r="2058" spans="1:2" x14ac:dyDescent="0.2">
      <c r="A2058" t="s">
        <v>9873</v>
      </c>
      <c r="B2058">
        <v>3836</v>
      </c>
    </row>
    <row r="2059" spans="1:2" x14ac:dyDescent="0.2">
      <c r="A2059" t="s">
        <v>7903</v>
      </c>
      <c r="B2059">
        <v>1260</v>
      </c>
    </row>
    <row r="2060" spans="1:2" x14ac:dyDescent="0.2">
      <c r="A2060" t="s">
        <v>6315</v>
      </c>
      <c r="B2060">
        <v>1261</v>
      </c>
    </row>
    <row r="2061" spans="1:2" x14ac:dyDescent="0.2">
      <c r="A2061" t="s">
        <v>10575</v>
      </c>
      <c r="B2061">
        <v>5381</v>
      </c>
    </row>
    <row r="2062" spans="1:2" x14ac:dyDescent="0.2">
      <c r="A2062" t="s">
        <v>9260</v>
      </c>
      <c r="B2062">
        <v>5109</v>
      </c>
    </row>
    <row r="2063" spans="1:2" x14ac:dyDescent="0.2">
      <c r="A2063" t="s">
        <v>6067</v>
      </c>
      <c r="B2063">
        <v>1262</v>
      </c>
    </row>
    <row r="2064" spans="1:2" x14ac:dyDescent="0.2">
      <c r="A2064" t="s">
        <v>5949</v>
      </c>
      <c r="B2064">
        <v>1263</v>
      </c>
    </row>
    <row r="2065" spans="1:2" x14ac:dyDescent="0.2">
      <c r="A2065" t="s">
        <v>9347</v>
      </c>
      <c r="B2065">
        <v>5202</v>
      </c>
    </row>
    <row r="2066" spans="1:2" x14ac:dyDescent="0.2">
      <c r="A2066" t="s">
        <v>7935</v>
      </c>
      <c r="B2066">
        <v>1264</v>
      </c>
    </row>
    <row r="2067" spans="1:2" x14ac:dyDescent="0.2">
      <c r="A2067" t="s">
        <v>9100</v>
      </c>
      <c r="B2067">
        <v>3565</v>
      </c>
    </row>
    <row r="2068" spans="1:2" x14ac:dyDescent="0.2">
      <c r="A2068" t="s">
        <v>8350</v>
      </c>
      <c r="B2068">
        <v>1265</v>
      </c>
    </row>
    <row r="2069" spans="1:2" x14ac:dyDescent="0.2">
      <c r="A2069" t="s">
        <v>5706</v>
      </c>
      <c r="B2069">
        <v>1266</v>
      </c>
    </row>
    <row r="2070" spans="1:2" x14ac:dyDescent="0.2">
      <c r="A2070" t="s">
        <v>7603</v>
      </c>
      <c r="B2070">
        <v>1267</v>
      </c>
    </row>
    <row r="2071" spans="1:2" x14ac:dyDescent="0.2">
      <c r="A2071" t="s">
        <v>10499</v>
      </c>
      <c r="B2071">
        <v>4860</v>
      </c>
    </row>
    <row r="2072" spans="1:2" x14ac:dyDescent="0.2">
      <c r="A2072" t="s">
        <v>6314</v>
      </c>
      <c r="B2072">
        <v>1268</v>
      </c>
    </row>
    <row r="2073" spans="1:2" x14ac:dyDescent="0.2">
      <c r="A2073" t="s">
        <v>8573</v>
      </c>
      <c r="B2073">
        <v>2915</v>
      </c>
    </row>
    <row r="2074" spans="1:2" x14ac:dyDescent="0.2">
      <c r="A2074" t="s">
        <v>5751</v>
      </c>
      <c r="B2074">
        <v>2708</v>
      </c>
    </row>
    <row r="2075" spans="1:2" x14ac:dyDescent="0.2">
      <c r="A2075" t="s">
        <v>10414</v>
      </c>
      <c r="B2075">
        <v>4771</v>
      </c>
    </row>
    <row r="2076" spans="1:2" x14ac:dyDescent="0.2">
      <c r="A2076" t="s">
        <v>9500</v>
      </c>
      <c r="B2076">
        <v>5324</v>
      </c>
    </row>
    <row r="2077" spans="1:2" x14ac:dyDescent="0.2">
      <c r="A2077" t="s">
        <v>8400</v>
      </c>
      <c r="B2077">
        <v>1269</v>
      </c>
    </row>
    <row r="2078" spans="1:2" x14ac:dyDescent="0.2">
      <c r="A2078" t="s">
        <v>7806</v>
      </c>
      <c r="B2078">
        <v>1270</v>
      </c>
    </row>
    <row r="2079" spans="1:2" x14ac:dyDescent="0.2">
      <c r="A2079" t="s">
        <v>10341</v>
      </c>
      <c r="B2079">
        <v>4707</v>
      </c>
    </row>
    <row r="2080" spans="1:2" x14ac:dyDescent="0.2">
      <c r="A2080" t="s">
        <v>9410</v>
      </c>
      <c r="B2080">
        <v>5263</v>
      </c>
    </row>
    <row r="2081" spans="1:2" x14ac:dyDescent="0.2">
      <c r="A2081" t="s">
        <v>7139</v>
      </c>
      <c r="B2081">
        <v>1271</v>
      </c>
    </row>
    <row r="2082" spans="1:2" x14ac:dyDescent="0.2">
      <c r="A2082" t="s">
        <v>10535</v>
      </c>
      <c r="B2082">
        <v>4897</v>
      </c>
    </row>
    <row r="2083" spans="1:2" x14ac:dyDescent="0.2">
      <c r="A2083" t="s">
        <v>10555</v>
      </c>
      <c r="B2083">
        <v>4915</v>
      </c>
    </row>
    <row r="2084" spans="1:2" x14ac:dyDescent="0.2">
      <c r="A2084" t="s">
        <v>8238</v>
      </c>
      <c r="B2084">
        <v>1272</v>
      </c>
    </row>
    <row r="2085" spans="1:2" x14ac:dyDescent="0.2">
      <c r="A2085" t="s">
        <v>9089</v>
      </c>
      <c r="B2085">
        <v>3552</v>
      </c>
    </row>
    <row r="2086" spans="1:2" x14ac:dyDescent="0.2">
      <c r="A2086" t="s">
        <v>9090</v>
      </c>
      <c r="B2086">
        <v>3553</v>
      </c>
    </row>
    <row r="2087" spans="1:2" x14ac:dyDescent="0.2">
      <c r="A2087" t="s">
        <v>9532</v>
      </c>
      <c r="B2087">
        <v>5366</v>
      </c>
    </row>
    <row r="2088" spans="1:2" x14ac:dyDescent="0.2">
      <c r="A2088" t="s">
        <v>6313</v>
      </c>
      <c r="B2088">
        <v>1273</v>
      </c>
    </row>
    <row r="2089" spans="1:2" x14ac:dyDescent="0.2">
      <c r="A2089" t="s">
        <v>9035</v>
      </c>
      <c r="B2089">
        <v>3503</v>
      </c>
    </row>
    <row r="2090" spans="1:2" x14ac:dyDescent="0.2">
      <c r="A2090" t="s">
        <v>6312</v>
      </c>
      <c r="B2090">
        <v>1274</v>
      </c>
    </row>
    <row r="2091" spans="1:2" x14ac:dyDescent="0.2">
      <c r="A2091" t="s">
        <v>8031</v>
      </c>
      <c r="B2091">
        <v>1275</v>
      </c>
    </row>
    <row r="2092" spans="1:2" x14ac:dyDescent="0.2">
      <c r="A2092" t="s">
        <v>7138</v>
      </c>
      <c r="B2092">
        <v>1276</v>
      </c>
    </row>
    <row r="2093" spans="1:2" x14ac:dyDescent="0.2">
      <c r="A2093" t="s">
        <v>6311</v>
      </c>
      <c r="B2093">
        <v>1277</v>
      </c>
    </row>
    <row r="2094" spans="1:2" x14ac:dyDescent="0.2">
      <c r="A2094" t="s">
        <v>10104</v>
      </c>
      <c r="B2094">
        <v>4549</v>
      </c>
    </row>
    <row r="2095" spans="1:2" x14ac:dyDescent="0.2">
      <c r="A2095" t="s">
        <v>7958</v>
      </c>
      <c r="B2095">
        <v>1279</v>
      </c>
    </row>
    <row r="2096" spans="1:2" x14ac:dyDescent="0.2">
      <c r="A2096" t="s">
        <v>6310</v>
      </c>
      <c r="B2096">
        <v>1280</v>
      </c>
    </row>
    <row r="2097" spans="1:2" x14ac:dyDescent="0.2">
      <c r="A2097" t="s">
        <v>6309</v>
      </c>
      <c r="B2097">
        <v>1281</v>
      </c>
    </row>
    <row r="2098" spans="1:2" x14ac:dyDescent="0.2">
      <c r="A2098" t="s">
        <v>6308</v>
      </c>
      <c r="B2098">
        <v>1282</v>
      </c>
    </row>
    <row r="2099" spans="1:2" x14ac:dyDescent="0.2">
      <c r="A2099" t="s">
        <v>10025</v>
      </c>
      <c r="B2099">
        <v>3985</v>
      </c>
    </row>
    <row r="2100" spans="1:2" x14ac:dyDescent="0.2">
      <c r="A2100" t="s">
        <v>8265</v>
      </c>
      <c r="B2100">
        <v>1283</v>
      </c>
    </row>
    <row r="2101" spans="1:2" x14ac:dyDescent="0.2">
      <c r="A2101" t="s">
        <v>6307</v>
      </c>
      <c r="B2101">
        <v>1284</v>
      </c>
    </row>
    <row r="2102" spans="1:2" x14ac:dyDescent="0.2">
      <c r="A2102" t="s">
        <v>9848</v>
      </c>
      <c r="B2102">
        <v>3812</v>
      </c>
    </row>
    <row r="2103" spans="1:2" x14ac:dyDescent="0.2">
      <c r="A2103" t="s">
        <v>6306</v>
      </c>
      <c r="B2103">
        <v>1285</v>
      </c>
    </row>
    <row r="2104" spans="1:2" x14ac:dyDescent="0.2">
      <c r="A2104" t="s">
        <v>6770</v>
      </c>
      <c r="B2104">
        <v>1286</v>
      </c>
    </row>
    <row r="2105" spans="1:2" x14ac:dyDescent="0.2">
      <c r="A2105" t="s">
        <v>9938</v>
      </c>
      <c r="B2105">
        <v>3905</v>
      </c>
    </row>
    <row r="2106" spans="1:2" x14ac:dyDescent="0.2">
      <c r="A2106" t="s">
        <v>6305</v>
      </c>
      <c r="B2106">
        <v>1287</v>
      </c>
    </row>
    <row r="2107" spans="1:2" x14ac:dyDescent="0.2">
      <c r="A2107" t="s">
        <v>5678</v>
      </c>
      <c r="B2107">
        <v>1288</v>
      </c>
    </row>
    <row r="2108" spans="1:2" x14ac:dyDescent="0.2">
      <c r="A2108" t="s">
        <v>10436</v>
      </c>
      <c r="B2108">
        <v>4791</v>
      </c>
    </row>
    <row r="2109" spans="1:2" x14ac:dyDescent="0.2">
      <c r="A2109" t="s">
        <v>6303</v>
      </c>
      <c r="B2109">
        <v>1289</v>
      </c>
    </row>
    <row r="2110" spans="1:2" x14ac:dyDescent="0.2">
      <c r="A2110" t="s">
        <v>9488</v>
      </c>
      <c r="B2110">
        <v>5311</v>
      </c>
    </row>
    <row r="2111" spans="1:2" x14ac:dyDescent="0.2">
      <c r="A2111" t="s">
        <v>9861</v>
      </c>
      <c r="B2111">
        <v>3824</v>
      </c>
    </row>
    <row r="2112" spans="1:2" x14ac:dyDescent="0.2">
      <c r="A2112" t="s">
        <v>5685</v>
      </c>
      <c r="B2112">
        <v>1290</v>
      </c>
    </row>
    <row r="2113" spans="1:2" x14ac:dyDescent="0.2">
      <c r="A2113" t="s">
        <v>9892</v>
      </c>
      <c r="B2113">
        <v>3854</v>
      </c>
    </row>
    <row r="2114" spans="1:2" x14ac:dyDescent="0.2">
      <c r="A2114" t="s">
        <v>10536</v>
      </c>
      <c r="B2114">
        <v>4898</v>
      </c>
    </row>
    <row r="2115" spans="1:2" x14ac:dyDescent="0.2">
      <c r="A2115" t="s">
        <v>7672</v>
      </c>
      <c r="B2115">
        <v>1292</v>
      </c>
    </row>
    <row r="2116" spans="1:2" x14ac:dyDescent="0.2">
      <c r="A2116" t="s">
        <v>8269</v>
      </c>
      <c r="B2116">
        <v>1293</v>
      </c>
    </row>
    <row r="2117" spans="1:2" x14ac:dyDescent="0.2">
      <c r="A2117" t="s">
        <v>8679</v>
      </c>
      <c r="B2117">
        <v>3073</v>
      </c>
    </row>
    <row r="2118" spans="1:2" x14ac:dyDescent="0.2">
      <c r="A2118" t="s">
        <v>6301</v>
      </c>
      <c r="B2118">
        <v>1294</v>
      </c>
    </row>
    <row r="2119" spans="1:2" x14ac:dyDescent="0.2">
      <c r="A2119" t="s">
        <v>8833</v>
      </c>
      <c r="B2119">
        <v>3300</v>
      </c>
    </row>
    <row r="2120" spans="1:2" x14ac:dyDescent="0.2">
      <c r="A2120" t="s">
        <v>8735</v>
      </c>
      <c r="B2120">
        <v>3193</v>
      </c>
    </row>
    <row r="2121" spans="1:2" x14ac:dyDescent="0.2">
      <c r="A2121" t="s">
        <v>6300</v>
      </c>
      <c r="B2121">
        <v>1295</v>
      </c>
    </row>
    <row r="2122" spans="1:2" x14ac:dyDescent="0.2">
      <c r="A2122" t="s">
        <v>6299</v>
      </c>
      <c r="B2122">
        <v>1296</v>
      </c>
    </row>
    <row r="2123" spans="1:2" x14ac:dyDescent="0.2">
      <c r="A2123" t="s">
        <v>8628</v>
      </c>
      <c r="B2123">
        <v>3003</v>
      </c>
    </row>
    <row r="2124" spans="1:2" x14ac:dyDescent="0.2">
      <c r="A2124" t="s">
        <v>10576</v>
      </c>
      <c r="B2124">
        <v>5382</v>
      </c>
    </row>
    <row r="2125" spans="1:2" x14ac:dyDescent="0.2">
      <c r="A2125" t="s">
        <v>7518</v>
      </c>
      <c r="B2125">
        <v>1297</v>
      </c>
    </row>
    <row r="2126" spans="1:2" x14ac:dyDescent="0.2">
      <c r="A2126" t="s">
        <v>6298</v>
      </c>
      <c r="B2126">
        <v>1298</v>
      </c>
    </row>
    <row r="2127" spans="1:2" x14ac:dyDescent="0.2">
      <c r="A2127" t="s">
        <v>6193</v>
      </c>
      <c r="B2127">
        <v>2783</v>
      </c>
    </row>
    <row r="2128" spans="1:2" x14ac:dyDescent="0.2">
      <c r="A2128" t="s">
        <v>6538</v>
      </c>
      <c r="B2128">
        <v>1299</v>
      </c>
    </row>
    <row r="2129" spans="1:2" x14ac:dyDescent="0.2">
      <c r="A2129" t="s">
        <v>7721</v>
      </c>
      <c r="B2129">
        <v>1300</v>
      </c>
    </row>
    <row r="2130" spans="1:2" x14ac:dyDescent="0.2">
      <c r="A2130" t="s">
        <v>8462</v>
      </c>
      <c r="B2130">
        <v>1301</v>
      </c>
    </row>
    <row r="2131" spans="1:2" x14ac:dyDescent="0.2">
      <c r="A2131" t="s">
        <v>7449</v>
      </c>
      <c r="B2131">
        <v>1302</v>
      </c>
    </row>
    <row r="2132" spans="1:2" x14ac:dyDescent="0.2">
      <c r="A2132" t="s">
        <v>6297</v>
      </c>
      <c r="B2132">
        <v>1303</v>
      </c>
    </row>
    <row r="2133" spans="1:2" x14ac:dyDescent="0.2">
      <c r="A2133" t="s">
        <v>5704</v>
      </c>
      <c r="B2133">
        <v>1304</v>
      </c>
    </row>
    <row r="2134" spans="1:2" x14ac:dyDescent="0.2">
      <c r="A2134" t="s">
        <v>5703</v>
      </c>
      <c r="B2134">
        <v>2949</v>
      </c>
    </row>
    <row r="2135" spans="1:2" x14ac:dyDescent="0.2">
      <c r="A2135" t="s">
        <v>7940</v>
      </c>
      <c r="B2135">
        <v>1305</v>
      </c>
    </row>
    <row r="2136" spans="1:2" x14ac:dyDescent="0.2">
      <c r="A2136" t="s">
        <v>8692</v>
      </c>
      <c r="B2136">
        <v>3098</v>
      </c>
    </row>
    <row r="2137" spans="1:2" x14ac:dyDescent="0.2">
      <c r="A2137" t="s">
        <v>5909</v>
      </c>
      <c r="B2137">
        <v>1306</v>
      </c>
    </row>
    <row r="2138" spans="1:2" x14ac:dyDescent="0.2">
      <c r="A2138" t="s">
        <v>6296</v>
      </c>
      <c r="B2138">
        <v>1307</v>
      </c>
    </row>
    <row r="2139" spans="1:2" x14ac:dyDescent="0.2">
      <c r="A2139" t="s">
        <v>7720</v>
      </c>
      <c r="B2139">
        <v>1308</v>
      </c>
    </row>
    <row r="2140" spans="1:2" x14ac:dyDescent="0.2">
      <c r="A2140" t="s">
        <v>7302</v>
      </c>
      <c r="B2140">
        <v>1309</v>
      </c>
    </row>
    <row r="2141" spans="1:2" x14ac:dyDescent="0.2">
      <c r="A2141" t="s">
        <v>7695</v>
      </c>
      <c r="B2141">
        <v>1310</v>
      </c>
    </row>
    <row r="2142" spans="1:2" x14ac:dyDescent="0.2">
      <c r="A2142" t="s">
        <v>7590</v>
      </c>
      <c r="B2142">
        <v>1311</v>
      </c>
    </row>
    <row r="2143" spans="1:2" x14ac:dyDescent="0.2">
      <c r="A2143" t="s">
        <v>7458</v>
      </c>
      <c r="B2143">
        <v>1313</v>
      </c>
    </row>
    <row r="2144" spans="1:2" x14ac:dyDescent="0.2">
      <c r="A2144" t="s">
        <v>7457</v>
      </c>
      <c r="B2144">
        <v>2917</v>
      </c>
    </row>
    <row r="2145" spans="1:2" x14ac:dyDescent="0.2">
      <c r="A2145" t="s">
        <v>5724</v>
      </c>
      <c r="B2145">
        <v>1314</v>
      </c>
    </row>
    <row r="2146" spans="1:2" x14ac:dyDescent="0.2">
      <c r="A2146" t="s">
        <v>6295</v>
      </c>
      <c r="B2146">
        <v>1315</v>
      </c>
    </row>
    <row r="2147" spans="1:2" x14ac:dyDescent="0.2">
      <c r="A2147" t="s">
        <v>10567</v>
      </c>
      <c r="B2147">
        <v>4925</v>
      </c>
    </row>
    <row r="2148" spans="1:2" x14ac:dyDescent="0.2">
      <c r="A2148" t="s">
        <v>9872</v>
      </c>
      <c r="B2148">
        <v>3835</v>
      </c>
    </row>
    <row r="2149" spans="1:2" x14ac:dyDescent="0.2">
      <c r="A2149" t="s">
        <v>9762</v>
      </c>
      <c r="B2149">
        <v>3728</v>
      </c>
    </row>
    <row r="2150" spans="1:2" x14ac:dyDescent="0.2">
      <c r="A2150" t="s">
        <v>9104</v>
      </c>
      <c r="B2150">
        <v>3569</v>
      </c>
    </row>
    <row r="2151" spans="1:2" x14ac:dyDescent="0.2">
      <c r="A2151" t="s">
        <v>8197</v>
      </c>
      <c r="B2151">
        <v>1316</v>
      </c>
    </row>
    <row r="2152" spans="1:2" x14ac:dyDescent="0.2">
      <c r="A2152" t="s">
        <v>8362</v>
      </c>
      <c r="B2152">
        <v>1317</v>
      </c>
    </row>
    <row r="2153" spans="1:2" x14ac:dyDescent="0.2">
      <c r="A2153" t="s">
        <v>7732</v>
      </c>
      <c r="B2153">
        <v>1318</v>
      </c>
    </row>
    <row r="2154" spans="1:2" x14ac:dyDescent="0.2">
      <c r="A2154" t="s">
        <v>9995</v>
      </c>
      <c r="B2154">
        <v>3960</v>
      </c>
    </row>
    <row r="2155" spans="1:2" x14ac:dyDescent="0.2">
      <c r="A2155" t="s">
        <v>6293</v>
      </c>
      <c r="B2155">
        <v>1319</v>
      </c>
    </row>
    <row r="2156" spans="1:2" x14ac:dyDescent="0.2">
      <c r="A2156" t="s">
        <v>7229</v>
      </c>
      <c r="B2156">
        <v>1320</v>
      </c>
    </row>
    <row r="2157" spans="1:2" x14ac:dyDescent="0.2">
      <c r="A2157" t="s">
        <v>10267</v>
      </c>
      <c r="B2157">
        <v>4627</v>
      </c>
    </row>
    <row r="2158" spans="1:2" x14ac:dyDescent="0.2">
      <c r="A2158" t="s">
        <v>6292</v>
      </c>
      <c r="B2158">
        <v>1321</v>
      </c>
    </row>
    <row r="2159" spans="1:2" x14ac:dyDescent="0.2">
      <c r="A2159" t="s">
        <v>8243</v>
      </c>
      <c r="B2159">
        <v>1322</v>
      </c>
    </row>
    <row r="2160" spans="1:2" x14ac:dyDescent="0.2">
      <c r="A2160" t="s">
        <v>6291</v>
      </c>
      <c r="B2160">
        <v>1323</v>
      </c>
    </row>
    <row r="2161" spans="1:2" x14ac:dyDescent="0.2">
      <c r="A2161" t="s">
        <v>8124</v>
      </c>
      <c r="B2161">
        <v>1325</v>
      </c>
    </row>
    <row r="2162" spans="1:2" x14ac:dyDescent="0.2">
      <c r="A2162" t="s">
        <v>8486</v>
      </c>
      <c r="B2162">
        <v>2900</v>
      </c>
    </row>
    <row r="2163" spans="1:2" x14ac:dyDescent="0.2">
      <c r="A2163" t="s">
        <v>9309</v>
      </c>
      <c r="B2163">
        <v>5148</v>
      </c>
    </row>
    <row r="2164" spans="1:2" x14ac:dyDescent="0.2">
      <c r="A2164" t="s">
        <v>6841</v>
      </c>
      <c r="B2164">
        <v>1326</v>
      </c>
    </row>
    <row r="2165" spans="1:2" x14ac:dyDescent="0.2">
      <c r="A2165" t="s">
        <v>6294</v>
      </c>
      <c r="B2165">
        <v>1327</v>
      </c>
    </row>
    <row r="2166" spans="1:2" x14ac:dyDescent="0.2">
      <c r="A2166" t="s">
        <v>9387</v>
      </c>
      <c r="B2166">
        <v>5247</v>
      </c>
    </row>
    <row r="2167" spans="1:2" x14ac:dyDescent="0.2">
      <c r="A2167" t="s">
        <v>6290</v>
      </c>
      <c r="B2167">
        <v>1328</v>
      </c>
    </row>
    <row r="2168" spans="1:2" x14ac:dyDescent="0.2">
      <c r="A2168" t="s">
        <v>8100</v>
      </c>
      <c r="B2168">
        <v>1329</v>
      </c>
    </row>
    <row r="2169" spans="1:2" x14ac:dyDescent="0.2">
      <c r="A2169" t="s">
        <v>9578</v>
      </c>
      <c r="B2169">
        <v>3118</v>
      </c>
    </row>
    <row r="2170" spans="1:2" x14ac:dyDescent="0.2">
      <c r="A2170" t="s">
        <v>9728</v>
      </c>
      <c r="B2170">
        <v>3691</v>
      </c>
    </row>
    <row r="2171" spans="1:2" x14ac:dyDescent="0.2">
      <c r="A2171" t="s">
        <v>10055</v>
      </c>
      <c r="B2171">
        <v>4512</v>
      </c>
    </row>
    <row r="2172" spans="1:2" x14ac:dyDescent="0.2">
      <c r="A2172" t="s">
        <v>7916</v>
      </c>
      <c r="B2172">
        <v>2948</v>
      </c>
    </row>
    <row r="2173" spans="1:2" x14ac:dyDescent="0.2">
      <c r="A2173" t="s">
        <v>8328</v>
      </c>
      <c r="B2173">
        <v>1331</v>
      </c>
    </row>
    <row r="2174" spans="1:2" x14ac:dyDescent="0.2">
      <c r="A2174" t="s">
        <v>5784</v>
      </c>
      <c r="B2174">
        <v>1332</v>
      </c>
    </row>
    <row r="2175" spans="1:2" x14ac:dyDescent="0.2">
      <c r="A2175" t="s">
        <v>8241</v>
      </c>
      <c r="B2175">
        <v>1333</v>
      </c>
    </row>
    <row r="2176" spans="1:2" x14ac:dyDescent="0.2">
      <c r="A2176" t="s">
        <v>9398</v>
      </c>
      <c r="B2176">
        <v>5250</v>
      </c>
    </row>
    <row r="2177" spans="1:2" x14ac:dyDescent="0.2">
      <c r="A2177" t="s">
        <v>8996</v>
      </c>
      <c r="B2177">
        <v>3461</v>
      </c>
    </row>
    <row r="2178" spans="1:2" x14ac:dyDescent="0.2">
      <c r="A2178" t="s">
        <v>9416</v>
      </c>
      <c r="B2178">
        <v>5269</v>
      </c>
    </row>
    <row r="2179" spans="1:2" x14ac:dyDescent="0.2">
      <c r="A2179" t="s">
        <v>7476</v>
      </c>
      <c r="B2179">
        <v>1335</v>
      </c>
    </row>
    <row r="2180" spans="1:2" x14ac:dyDescent="0.2">
      <c r="A2180" t="s">
        <v>7372</v>
      </c>
      <c r="B2180">
        <v>1336</v>
      </c>
    </row>
    <row r="2181" spans="1:2" x14ac:dyDescent="0.2">
      <c r="A2181" t="s">
        <v>6289</v>
      </c>
      <c r="B2181">
        <v>1337</v>
      </c>
    </row>
    <row r="2182" spans="1:2" x14ac:dyDescent="0.2">
      <c r="A2182" t="s">
        <v>6288</v>
      </c>
      <c r="B2182">
        <v>1338</v>
      </c>
    </row>
    <row r="2183" spans="1:2" x14ac:dyDescent="0.2">
      <c r="A2183" t="s">
        <v>8947</v>
      </c>
      <c r="B2183">
        <v>3416</v>
      </c>
    </row>
    <row r="2184" spans="1:2" x14ac:dyDescent="0.2">
      <c r="A2184" t="s">
        <v>7136</v>
      </c>
      <c r="B2184">
        <v>1339</v>
      </c>
    </row>
    <row r="2185" spans="1:2" x14ac:dyDescent="0.2">
      <c r="A2185" t="s">
        <v>8497</v>
      </c>
      <c r="B2185">
        <v>17</v>
      </c>
    </row>
    <row r="2186" spans="1:2" x14ac:dyDescent="0.2">
      <c r="A2186" t="s">
        <v>7135</v>
      </c>
      <c r="B2186">
        <v>1340</v>
      </c>
    </row>
    <row r="2187" spans="1:2" x14ac:dyDescent="0.2">
      <c r="A2187" t="s">
        <v>6287</v>
      </c>
      <c r="B2187">
        <v>1341</v>
      </c>
    </row>
    <row r="2188" spans="1:2" x14ac:dyDescent="0.2">
      <c r="A2188" t="s">
        <v>6556</v>
      </c>
      <c r="B2188">
        <v>1342</v>
      </c>
    </row>
    <row r="2189" spans="1:2" x14ac:dyDescent="0.2">
      <c r="A2189" t="s">
        <v>10430</v>
      </c>
      <c r="B2189">
        <v>4786</v>
      </c>
    </row>
    <row r="2190" spans="1:2" x14ac:dyDescent="0.2">
      <c r="A2190" t="s">
        <v>6285</v>
      </c>
      <c r="B2190">
        <v>1343</v>
      </c>
    </row>
    <row r="2191" spans="1:2" x14ac:dyDescent="0.2">
      <c r="A2191" t="s">
        <v>6284</v>
      </c>
      <c r="B2191">
        <v>1344</v>
      </c>
    </row>
    <row r="2192" spans="1:2" x14ac:dyDescent="0.2">
      <c r="A2192" t="s">
        <v>10334</v>
      </c>
      <c r="B2192">
        <v>4700</v>
      </c>
    </row>
    <row r="2193" spans="1:2" x14ac:dyDescent="0.2">
      <c r="A2193" t="s">
        <v>6283</v>
      </c>
      <c r="B2193">
        <v>1345</v>
      </c>
    </row>
    <row r="2194" spans="1:2" x14ac:dyDescent="0.2">
      <c r="A2194" t="s">
        <v>7965</v>
      </c>
      <c r="B2194">
        <v>1346</v>
      </c>
    </row>
    <row r="2195" spans="1:2" x14ac:dyDescent="0.2">
      <c r="A2195" t="s">
        <v>8535</v>
      </c>
      <c r="B2195">
        <v>10</v>
      </c>
    </row>
    <row r="2196" spans="1:2" x14ac:dyDescent="0.2">
      <c r="A2196" t="s">
        <v>6281</v>
      </c>
      <c r="B2196">
        <v>1347</v>
      </c>
    </row>
    <row r="2197" spans="1:2" x14ac:dyDescent="0.2">
      <c r="A2197" t="s">
        <v>6806</v>
      </c>
      <c r="B2197">
        <v>1348</v>
      </c>
    </row>
    <row r="2198" spans="1:2" x14ac:dyDescent="0.2">
      <c r="A2198" t="s">
        <v>10087</v>
      </c>
      <c r="B2198">
        <v>4541</v>
      </c>
    </row>
    <row r="2199" spans="1:2" x14ac:dyDescent="0.2">
      <c r="A2199" t="s">
        <v>6280</v>
      </c>
      <c r="B2199">
        <v>1349</v>
      </c>
    </row>
    <row r="2200" spans="1:2" x14ac:dyDescent="0.2">
      <c r="A2200" t="s">
        <v>9862</v>
      </c>
      <c r="B2200">
        <v>3825</v>
      </c>
    </row>
    <row r="2201" spans="1:2" x14ac:dyDescent="0.2">
      <c r="A2201" t="s">
        <v>9679</v>
      </c>
      <c r="B2201">
        <v>3778</v>
      </c>
    </row>
    <row r="2202" spans="1:2" x14ac:dyDescent="0.2">
      <c r="A2202" t="s">
        <v>8279</v>
      </c>
      <c r="B2202">
        <v>1350</v>
      </c>
    </row>
    <row r="2203" spans="1:2" x14ac:dyDescent="0.2">
      <c r="A2203" t="s">
        <v>8653</v>
      </c>
      <c r="B2203">
        <v>3039</v>
      </c>
    </row>
    <row r="2204" spans="1:2" x14ac:dyDescent="0.2">
      <c r="A2204" t="s">
        <v>9212</v>
      </c>
      <c r="B2204">
        <v>5042</v>
      </c>
    </row>
    <row r="2205" spans="1:2" x14ac:dyDescent="0.2">
      <c r="A2205" t="s">
        <v>7054</v>
      </c>
      <c r="B2205">
        <v>72</v>
      </c>
    </row>
    <row r="2206" spans="1:2" x14ac:dyDescent="0.2">
      <c r="A2206" t="s">
        <v>7434</v>
      </c>
      <c r="B2206">
        <v>1351</v>
      </c>
    </row>
    <row r="2207" spans="1:2" x14ac:dyDescent="0.2">
      <c r="A2207" t="s">
        <v>7134</v>
      </c>
      <c r="B2207">
        <v>1352</v>
      </c>
    </row>
    <row r="2208" spans="1:2" x14ac:dyDescent="0.2">
      <c r="A2208" t="s">
        <v>10049</v>
      </c>
      <c r="B2208">
        <v>4510</v>
      </c>
    </row>
    <row r="2209" spans="1:2" x14ac:dyDescent="0.2">
      <c r="A2209" t="s">
        <v>9036</v>
      </c>
      <c r="B2209">
        <v>3504</v>
      </c>
    </row>
    <row r="2210" spans="1:2" x14ac:dyDescent="0.2">
      <c r="A2210" t="s">
        <v>10010</v>
      </c>
      <c r="B2210">
        <v>3971</v>
      </c>
    </row>
    <row r="2211" spans="1:2" x14ac:dyDescent="0.2">
      <c r="A2211" t="s">
        <v>10048</v>
      </c>
      <c r="B2211">
        <v>4509</v>
      </c>
    </row>
    <row r="2212" spans="1:2" x14ac:dyDescent="0.2">
      <c r="A2212" t="s">
        <v>10373</v>
      </c>
      <c r="B2212">
        <v>4737</v>
      </c>
    </row>
    <row r="2213" spans="1:2" x14ac:dyDescent="0.2">
      <c r="A2213" t="s">
        <v>6279</v>
      </c>
      <c r="B2213">
        <v>1353</v>
      </c>
    </row>
    <row r="2214" spans="1:2" x14ac:dyDescent="0.2">
      <c r="A2214" t="s">
        <v>6278</v>
      </c>
      <c r="B2214">
        <v>1354</v>
      </c>
    </row>
    <row r="2215" spans="1:2" x14ac:dyDescent="0.2">
      <c r="A2215" t="s">
        <v>10529</v>
      </c>
      <c r="B2215">
        <v>4891</v>
      </c>
    </row>
    <row r="2216" spans="1:2" x14ac:dyDescent="0.2">
      <c r="A2216" t="s">
        <v>9323</v>
      </c>
      <c r="B2216">
        <v>5165</v>
      </c>
    </row>
    <row r="2217" spans="1:2" x14ac:dyDescent="0.2">
      <c r="A2217" t="s">
        <v>6277</v>
      </c>
      <c r="B2217">
        <v>1355</v>
      </c>
    </row>
    <row r="2218" spans="1:2" x14ac:dyDescent="0.2">
      <c r="A2218" t="s">
        <v>6056</v>
      </c>
      <c r="B2218">
        <v>1356</v>
      </c>
    </row>
    <row r="2219" spans="1:2" x14ac:dyDescent="0.2">
      <c r="A2219" t="s">
        <v>9308</v>
      </c>
      <c r="B2219">
        <v>5147</v>
      </c>
    </row>
    <row r="2220" spans="1:2" x14ac:dyDescent="0.2">
      <c r="A2220" t="s">
        <v>9926</v>
      </c>
      <c r="B2220">
        <v>3894</v>
      </c>
    </row>
    <row r="2221" spans="1:2" x14ac:dyDescent="0.2">
      <c r="A2221" t="s">
        <v>9559</v>
      </c>
      <c r="B2221">
        <v>3671</v>
      </c>
    </row>
    <row r="2222" spans="1:2" x14ac:dyDescent="0.2">
      <c r="A2222" t="s">
        <v>9776</v>
      </c>
      <c r="B2222">
        <v>5715</v>
      </c>
    </row>
    <row r="2223" spans="1:2" x14ac:dyDescent="0.2">
      <c r="A2223" t="s">
        <v>6276</v>
      </c>
      <c r="B2223">
        <v>1357</v>
      </c>
    </row>
    <row r="2224" spans="1:2" x14ac:dyDescent="0.2">
      <c r="A2224" t="s">
        <v>9358</v>
      </c>
      <c r="B2224">
        <v>5215</v>
      </c>
    </row>
    <row r="2225" spans="1:2" x14ac:dyDescent="0.2">
      <c r="A2225" t="s">
        <v>8715</v>
      </c>
      <c r="B2225">
        <v>3101</v>
      </c>
    </row>
    <row r="2226" spans="1:2" x14ac:dyDescent="0.2">
      <c r="A2226" t="s">
        <v>6274</v>
      </c>
      <c r="B2226">
        <v>1358</v>
      </c>
    </row>
    <row r="2227" spans="1:2" x14ac:dyDescent="0.2">
      <c r="A2227" t="s">
        <v>9375</v>
      </c>
      <c r="B2227">
        <v>5234</v>
      </c>
    </row>
    <row r="2228" spans="1:2" x14ac:dyDescent="0.2">
      <c r="A2228" t="s">
        <v>6273</v>
      </c>
      <c r="B2228">
        <v>1359</v>
      </c>
    </row>
    <row r="2229" spans="1:2" x14ac:dyDescent="0.2">
      <c r="A2229" t="s">
        <v>9869</v>
      </c>
      <c r="B2229">
        <v>3830</v>
      </c>
    </row>
    <row r="2230" spans="1:2" x14ac:dyDescent="0.2">
      <c r="A2230" t="s">
        <v>7675</v>
      </c>
      <c r="B2230">
        <v>1360</v>
      </c>
    </row>
    <row r="2231" spans="1:2" x14ac:dyDescent="0.2">
      <c r="A2231" t="s">
        <v>6761</v>
      </c>
      <c r="B2231">
        <v>1361</v>
      </c>
    </row>
    <row r="2232" spans="1:2" x14ac:dyDescent="0.2">
      <c r="A2232" t="s">
        <v>9544</v>
      </c>
      <c r="B2232">
        <v>5700</v>
      </c>
    </row>
    <row r="2233" spans="1:2" x14ac:dyDescent="0.2">
      <c r="A2233" t="s">
        <v>8593</v>
      </c>
      <c r="B2233">
        <v>12</v>
      </c>
    </row>
    <row r="2234" spans="1:2" x14ac:dyDescent="0.2">
      <c r="A2234" t="s">
        <v>9091</v>
      </c>
      <c r="B2234">
        <v>3554</v>
      </c>
    </row>
    <row r="2235" spans="1:2" x14ac:dyDescent="0.2">
      <c r="A2235" t="s">
        <v>9705</v>
      </c>
      <c r="B2235">
        <v>5710</v>
      </c>
    </row>
    <row r="2236" spans="1:2" x14ac:dyDescent="0.2">
      <c r="A2236" t="s">
        <v>9706</v>
      </c>
      <c r="B2236">
        <v>5711</v>
      </c>
    </row>
    <row r="2237" spans="1:2" x14ac:dyDescent="0.2">
      <c r="A2237" t="s">
        <v>10484</v>
      </c>
      <c r="B2237">
        <v>4844</v>
      </c>
    </row>
    <row r="2238" spans="1:2" x14ac:dyDescent="0.2">
      <c r="A2238" t="s">
        <v>6272</v>
      </c>
      <c r="B2238">
        <v>1362</v>
      </c>
    </row>
    <row r="2239" spans="1:2" x14ac:dyDescent="0.2">
      <c r="A2239" t="s">
        <v>6271</v>
      </c>
      <c r="B2239">
        <v>1363</v>
      </c>
    </row>
    <row r="2240" spans="1:2" x14ac:dyDescent="0.2">
      <c r="A2240" t="s">
        <v>8051</v>
      </c>
      <c r="B2240">
        <v>1364</v>
      </c>
    </row>
    <row r="2241" spans="1:2" x14ac:dyDescent="0.2">
      <c r="A2241" t="s">
        <v>9302</v>
      </c>
      <c r="B2241">
        <v>5141</v>
      </c>
    </row>
    <row r="2242" spans="1:2" x14ac:dyDescent="0.2">
      <c r="A2242" t="s">
        <v>8406</v>
      </c>
      <c r="B2242">
        <v>1365</v>
      </c>
    </row>
    <row r="2243" spans="1:2" x14ac:dyDescent="0.2">
      <c r="A2243" t="s">
        <v>10060</v>
      </c>
      <c r="B2243">
        <v>4517</v>
      </c>
    </row>
    <row r="2244" spans="1:2" x14ac:dyDescent="0.2">
      <c r="A2244" t="s">
        <v>8261</v>
      </c>
      <c r="B2244">
        <v>1366</v>
      </c>
    </row>
    <row r="2245" spans="1:2" x14ac:dyDescent="0.2">
      <c r="A2245" t="s">
        <v>8999</v>
      </c>
      <c r="B2245">
        <v>3466</v>
      </c>
    </row>
    <row r="2246" spans="1:2" x14ac:dyDescent="0.2">
      <c r="A2246" t="s">
        <v>6270</v>
      </c>
      <c r="B2246">
        <v>1367</v>
      </c>
    </row>
    <row r="2247" spans="1:2" x14ac:dyDescent="0.2">
      <c r="A2247" t="s">
        <v>7829</v>
      </c>
      <c r="B2247">
        <v>1368</v>
      </c>
    </row>
    <row r="2248" spans="1:2" x14ac:dyDescent="0.2">
      <c r="A2248" t="s">
        <v>7830</v>
      </c>
      <c r="B2248">
        <v>3000</v>
      </c>
    </row>
    <row r="2249" spans="1:2" x14ac:dyDescent="0.2">
      <c r="A2249" t="s">
        <v>9413</v>
      </c>
      <c r="B2249">
        <v>5266</v>
      </c>
    </row>
    <row r="2250" spans="1:2" x14ac:dyDescent="0.2">
      <c r="A2250" t="s">
        <v>9844</v>
      </c>
      <c r="B2250">
        <v>3809</v>
      </c>
    </row>
    <row r="2251" spans="1:2" x14ac:dyDescent="0.2">
      <c r="A2251" t="s">
        <v>10076</v>
      </c>
      <c r="B2251">
        <v>4533</v>
      </c>
    </row>
    <row r="2252" spans="1:2" x14ac:dyDescent="0.2">
      <c r="A2252" t="s">
        <v>10077</v>
      </c>
      <c r="B2252">
        <v>4534</v>
      </c>
    </row>
    <row r="2253" spans="1:2" x14ac:dyDescent="0.2">
      <c r="A2253" t="s">
        <v>6269</v>
      </c>
      <c r="B2253">
        <v>1369</v>
      </c>
    </row>
    <row r="2254" spans="1:2" x14ac:dyDescent="0.2">
      <c r="A2254" t="s">
        <v>8546</v>
      </c>
      <c r="B2254">
        <v>1228</v>
      </c>
    </row>
    <row r="2255" spans="1:2" x14ac:dyDescent="0.2">
      <c r="A2255" t="s">
        <v>7859</v>
      </c>
      <c r="B2255">
        <v>1370</v>
      </c>
    </row>
    <row r="2256" spans="1:2" x14ac:dyDescent="0.2">
      <c r="A2256" t="s">
        <v>8064</v>
      </c>
      <c r="B2256">
        <v>1371</v>
      </c>
    </row>
    <row r="2257" spans="1:2" x14ac:dyDescent="0.2">
      <c r="A2257" t="s">
        <v>10059</v>
      </c>
      <c r="B2257">
        <v>4516</v>
      </c>
    </row>
    <row r="2258" spans="1:2" x14ac:dyDescent="0.2">
      <c r="A2258" t="s">
        <v>7581</v>
      </c>
      <c r="B2258">
        <v>1372</v>
      </c>
    </row>
    <row r="2259" spans="1:2" x14ac:dyDescent="0.2">
      <c r="A2259" t="s">
        <v>5831</v>
      </c>
      <c r="B2259">
        <v>1373</v>
      </c>
    </row>
    <row r="2260" spans="1:2" x14ac:dyDescent="0.2">
      <c r="A2260" t="s">
        <v>6267</v>
      </c>
      <c r="B2260">
        <v>1374</v>
      </c>
    </row>
    <row r="2261" spans="1:2" x14ac:dyDescent="0.2">
      <c r="A2261" t="s">
        <v>5735</v>
      </c>
      <c r="B2261">
        <v>2758</v>
      </c>
    </row>
    <row r="2262" spans="1:2" x14ac:dyDescent="0.2">
      <c r="A2262" t="s">
        <v>9264</v>
      </c>
      <c r="B2262">
        <v>5113</v>
      </c>
    </row>
    <row r="2263" spans="1:2" x14ac:dyDescent="0.2">
      <c r="A2263" t="s">
        <v>6265</v>
      </c>
      <c r="B2263">
        <v>1375</v>
      </c>
    </row>
    <row r="2264" spans="1:2" x14ac:dyDescent="0.2">
      <c r="A2264" t="s">
        <v>7924</v>
      </c>
      <c r="B2264">
        <v>1376</v>
      </c>
    </row>
    <row r="2265" spans="1:2" x14ac:dyDescent="0.2">
      <c r="A2265" t="s">
        <v>6026</v>
      </c>
      <c r="B2265">
        <v>1377</v>
      </c>
    </row>
    <row r="2266" spans="1:2" x14ac:dyDescent="0.2">
      <c r="A2266" t="s">
        <v>8566</v>
      </c>
      <c r="B2266">
        <v>299</v>
      </c>
    </row>
    <row r="2267" spans="1:2" x14ac:dyDescent="0.2">
      <c r="A2267" t="s">
        <v>8385</v>
      </c>
      <c r="B2267">
        <v>1378</v>
      </c>
    </row>
    <row r="2268" spans="1:2" x14ac:dyDescent="0.2">
      <c r="A2268" t="s">
        <v>7640</v>
      </c>
      <c r="B2268">
        <v>1379</v>
      </c>
    </row>
    <row r="2269" spans="1:2" x14ac:dyDescent="0.2">
      <c r="A2269" t="s">
        <v>7745</v>
      </c>
      <c r="B2269">
        <v>1380</v>
      </c>
    </row>
    <row r="2270" spans="1:2" x14ac:dyDescent="0.2">
      <c r="A2270" t="s">
        <v>8742</v>
      </c>
      <c r="B2270">
        <v>3205</v>
      </c>
    </row>
    <row r="2271" spans="1:2" x14ac:dyDescent="0.2">
      <c r="A2271" t="s">
        <v>8186</v>
      </c>
      <c r="B2271">
        <v>1381</v>
      </c>
    </row>
    <row r="2272" spans="1:2" x14ac:dyDescent="0.2">
      <c r="A2272" t="s">
        <v>6264</v>
      </c>
      <c r="B2272">
        <v>1382</v>
      </c>
    </row>
    <row r="2273" spans="1:2" x14ac:dyDescent="0.2">
      <c r="A2273" t="s">
        <v>8122</v>
      </c>
      <c r="B2273">
        <v>1383</v>
      </c>
    </row>
    <row r="2274" spans="1:2" x14ac:dyDescent="0.2">
      <c r="A2274" t="s">
        <v>10374</v>
      </c>
      <c r="B2274">
        <v>4738</v>
      </c>
    </row>
    <row r="2275" spans="1:2" x14ac:dyDescent="0.2">
      <c r="A2275" t="s">
        <v>6263</v>
      </c>
      <c r="B2275">
        <v>1384</v>
      </c>
    </row>
    <row r="2276" spans="1:2" x14ac:dyDescent="0.2">
      <c r="A2276" t="s">
        <v>7605</v>
      </c>
      <c r="B2276">
        <v>1385</v>
      </c>
    </row>
    <row r="2277" spans="1:2" x14ac:dyDescent="0.2">
      <c r="A2277" t="s">
        <v>9752</v>
      </c>
      <c r="B2277">
        <v>3714</v>
      </c>
    </row>
    <row r="2278" spans="1:2" x14ac:dyDescent="0.2">
      <c r="A2278" t="s">
        <v>6262</v>
      </c>
      <c r="B2278">
        <v>1386</v>
      </c>
    </row>
    <row r="2279" spans="1:2" x14ac:dyDescent="0.2">
      <c r="A2279" t="s">
        <v>6261</v>
      </c>
      <c r="B2279">
        <v>1387</v>
      </c>
    </row>
    <row r="2280" spans="1:2" x14ac:dyDescent="0.2">
      <c r="A2280" t="s">
        <v>9038</v>
      </c>
      <c r="B2280">
        <v>3505</v>
      </c>
    </row>
    <row r="2281" spans="1:2" x14ac:dyDescent="0.2">
      <c r="A2281" t="s">
        <v>7210</v>
      </c>
      <c r="B2281">
        <v>2765</v>
      </c>
    </row>
    <row r="2282" spans="1:2" x14ac:dyDescent="0.2">
      <c r="A2282" t="s">
        <v>7211</v>
      </c>
      <c r="B2282">
        <v>1388</v>
      </c>
    </row>
    <row r="2283" spans="1:2" x14ac:dyDescent="0.2">
      <c r="A2283" t="s">
        <v>8499</v>
      </c>
      <c r="B2283">
        <v>2813</v>
      </c>
    </row>
    <row r="2284" spans="1:2" x14ac:dyDescent="0.2">
      <c r="A2284" t="s">
        <v>5651</v>
      </c>
      <c r="B2284">
        <v>1389</v>
      </c>
    </row>
    <row r="2285" spans="1:2" x14ac:dyDescent="0.2">
      <c r="A2285" t="s">
        <v>10360</v>
      </c>
      <c r="B2285">
        <v>4728</v>
      </c>
    </row>
    <row r="2286" spans="1:2" x14ac:dyDescent="0.2">
      <c r="A2286" t="s">
        <v>6260</v>
      </c>
      <c r="B2286">
        <v>1390</v>
      </c>
    </row>
    <row r="2287" spans="1:2" x14ac:dyDescent="0.2">
      <c r="A2287" t="s">
        <v>9196</v>
      </c>
      <c r="B2287">
        <v>5339</v>
      </c>
    </row>
    <row r="2288" spans="1:2" x14ac:dyDescent="0.2">
      <c r="A2288" t="s">
        <v>9291</v>
      </c>
      <c r="B2288">
        <v>5184</v>
      </c>
    </row>
    <row r="2289" spans="1:2" x14ac:dyDescent="0.2">
      <c r="A2289" t="s">
        <v>7013</v>
      </c>
      <c r="B2289">
        <v>1392</v>
      </c>
    </row>
    <row r="2290" spans="1:2" x14ac:dyDescent="0.2">
      <c r="A2290" t="s">
        <v>9225</v>
      </c>
      <c r="B2290">
        <v>5065</v>
      </c>
    </row>
    <row r="2291" spans="1:2" x14ac:dyDescent="0.2">
      <c r="A2291" t="s">
        <v>9365</v>
      </c>
      <c r="B2291">
        <v>5223</v>
      </c>
    </row>
    <row r="2292" spans="1:2" x14ac:dyDescent="0.2">
      <c r="A2292" t="s">
        <v>9226</v>
      </c>
      <c r="B2292">
        <v>5066</v>
      </c>
    </row>
    <row r="2293" spans="1:2" x14ac:dyDescent="0.2">
      <c r="A2293" t="s">
        <v>9383</v>
      </c>
      <c r="B2293">
        <v>5243</v>
      </c>
    </row>
    <row r="2294" spans="1:2" x14ac:dyDescent="0.2">
      <c r="A2294" t="s">
        <v>8788</v>
      </c>
      <c r="B2294">
        <v>216</v>
      </c>
    </row>
    <row r="2295" spans="1:2" x14ac:dyDescent="0.2">
      <c r="A2295" t="s">
        <v>8232</v>
      </c>
      <c r="B2295">
        <v>1393</v>
      </c>
    </row>
    <row r="2296" spans="1:2" x14ac:dyDescent="0.2">
      <c r="A2296" t="s">
        <v>8758</v>
      </c>
      <c r="B2296">
        <v>3223</v>
      </c>
    </row>
    <row r="2297" spans="1:2" x14ac:dyDescent="0.2">
      <c r="A2297" t="s">
        <v>10094</v>
      </c>
      <c r="B2297">
        <v>4546</v>
      </c>
    </row>
    <row r="2298" spans="1:2" x14ac:dyDescent="0.2">
      <c r="A2298" t="s">
        <v>6259</v>
      </c>
      <c r="B2298">
        <v>1394</v>
      </c>
    </row>
    <row r="2299" spans="1:2" x14ac:dyDescent="0.2">
      <c r="A2299" t="s">
        <v>8052</v>
      </c>
      <c r="B2299">
        <v>1395</v>
      </c>
    </row>
    <row r="2300" spans="1:2" x14ac:dyDescent="0.2">
      <c r="A2300" t="s">
        <v>7463</v>
      </c>
      <c r="B2300">
        <v>1396</v>
      </c>
    </row>
    <row r="2301" spans="1:2" x14ac:dyDescent="0.2">
      <c r="A2301" t="s">
        <v>7607</v>
      </c>
      <c r="B2301">
        <v>1397</v>
      </c>
    </row>
    <row r="2302" spans="1:2" x14ac:dyDescent="0.2">
      <c r="A2302" t="s">
        <v>6814</v>
      </c>
      <c r="B2302">
        <v>1398</v>
      </c>
    </row>
    <row r="2303" spans="1:2" x14ac:dyDescent="0.2">
      <c r="A2303" t="s">
        <v>8267</v>
      </c>
      <c r="B2303">
        <v>1399</v>
      </c>
    </row>
    <row r="2304" spans="1:2" x14ac:dyDescent="0.2">
      <c r="A2304" t="s">
        <v>8402</v>
      </c>
      <c r="B2304">
        <v>1400</v>
      </c>
    </row>
    <row r="2305" spans="1:2" x14ac:dyDescent="0.2">
      <c r="A2305" t="s">
        <v>6257</v>
      </c>
      <c r="B2305">
        <v>1401</v>
      </c>
    </row>
    <row r="2306" spans="1:2" x14ac:dyDescent="0.2">
      <c r="A2306" t="s">
        <v>7319</v>
      </c>
      <c r="B2306">
        <v>1402</v>
      </c>
    </row>
    <row r="2307" spans="1:2" x14ac:dyDescent="0.2">
      <c r="A2307" t="s">
        <v>7680</v>
      </c>
      <c r="B2307">
        <v>1403</v>
      </c>
    </row>
    <row r="2308" spans="1:2" x14ac:dyDescent="0.2">
      <c r="A2308" t="s">
        <v>8294</v>
      </c>
      <c r="B2308">
        <v>1404</v>
      </c>
    </row>
    <row r="2309" spans="1:2" x14ac:dyDescent="0.2">
      <c r="A2309" t="s">
        <v>7133</v>
      </c>
      <c r="B2309">
        <v>1405</v>
      </c>
    </row>
    <row r="2310" spans="1:2" x14ac:dyDescent="0.2">
      <c r="A2310" t="s">
        <v>10345</v>
      </c>
      <c r="B2310">
        <v>4712</v>
      </c>
    </row>
    <row r="2311" spans="1:2" x14ac:dyDescent="0.2">
      <c r="A2311" t="s">
        <v>7023</v>
      </c>
      <c r="B2311">
        <v>1406</v>
      </c>
    </row>
    <row r="2312" spans="1:2" x14ac:dyDescent="0.2">
      <c r="A2312" t="s">
        <v>8576</v>
      </c>
      <c r="B2312">
        <v>1581</v>
      </c>
    </row>
    <row r="2313" spans="1:2" x14ac:dyDescent="0.2">
      <c r="A2313" t="s">
        <v>9112</v>
      </c>
      <c r="B2313">
        <v>3534</v>
      </c>
    </row>
    <row r="2314" spans="1:2" x14ac:dyDescent="0.2">
      <c r="A2314" t="s">
        <v>6559</v>
      </c>
      <c r="B2314">
        <v>1407</v>
      </c>
    </row>
    <row r="2315" spans="1:2" x14ac:dyDescent="0.2">
      <c r="A2315" t="s">
        <v>8250</v>
      </c>
      <c r="B2315">
        <v>1408</v>
      </c>
    </row>
    <row r="2316" spans="1:2" x14ac:dyDescent="0.2">
      <c r="A2316" t="s">
        <v>6256</v>
      </c>
      <c r="B2316">
        <v>1409</v>
      </c>
    </row>
    <row r="2317" spans="1:2" x14ac:dyDescent="0.2">
      <c r="A2317" t="s">
        <v>9734</v>
      </c>
      <c r="B2317">
        <v>5712</v>
      </c>
    </row>
    <row r="2318" spans="1:2" x14ac:dyDescent="0.2">
      <c r="A2318" t="s">
        <v>6560</v>
      </c>
      <c r="B2318">
        <v>1410</v>
      </c>
    </row>
    <row r="2319" spans="1:2" x14ac:dyDescent="0.2">
      <c r="A2319" t="s">
        <v>9910</v>
      </c>
      <c r="B2319">
        <v>3879</v>
      </c>
    </row>
    <row r="2320" spans="1:2" x14ac:dyDescent="0.2">
      <c r="A2320" t="s">
        <v>8530</v>
      </c>
      <c r="B2320">
        <v>2887</v>
      </c>
    </row>
    <row r="2321" spans="1:2" x14ac:dyDescent="0.2">
      <c r="A2321" t="s">
        <v>6255</v>
      </c>
      <c r="B2321">
        <v>1411</v>
      </c>
    </row>
    <row r="2322" spans="1:2" x14ac:dyDescent="0.2">
      <c r="A2322" t="s">
        <v>6254</v>
      </c>
      <c r="B2322">
        <v>1412</v>
      </c>
    </row>
    <row r="2323" spans="1:2" x14ac:dyDescent="0.2">
      <c r="A2323" t="s">
        <v>10365</v>
      </c>
      <c r="B2323">
        <v>4732</v>
      </c>
    </row>
    <row r="2324" spans="1:2" x14ac:dyDescent="0.2">
      <c r="A2324" t="s">
        <v>7597</v>
      </c>
      <c r="B2324">
        <v>1413</v>
      </c>
    </row>
    <row r="2325" spans="1:2" x14ac:dyDescent="0.2">
      <c r="A2325" t="s">
        <v>7347</v>
      </c>
      <c r="B2325">
        <v>1415</v>
      </c>
    </row>
    <row r="2326" spans="1:2" x14ac:dyDescent="0.2">
      <c r="A2326" t="s">
        <v>8707</v>
      </c>
      <c r="B2326">
        <v>3124</v>
      </c>
    </row>
    <row r="2327" spans="1:2" x14ac:dyDescent="0.2">
      <c r="A2327" t="s">
        <v>9518</v>
      </c>
      <c r="B2327">
        <v>5340</v>
      </c>
    </row>
    <row r="2328" spans="1:2" x14ac:dyDescent="0.2">
      <c r="A2328" t="s">
        <v>8706</v>
      </c>
      <c r="B2328">
        <v>3107</v>
      </c>
    </row>
    <row r="2329" spans="1:2" x14ac:dyDescent="0.2">
      <c r="A2329" t="s">
        <v>5716</v>
      </c>
      <c r="B2329">
        <v>1417</v>
      </c>
    </row>
    <row r="2330" spans="1:2" x14ac:dyDescent="0.2">
      <c r="A2330" t="s">
        <v>10018</v>
      </c>
      <c r="B2330">
        <v>3978</v>
      </c>
    </row>
    <row r="2331" spans="1:2" x14ac:dyDescent="0.2">
      <c r="A2331" t="s">
        <v>7212</v>
      </c>
      <c r="B2331">
        <v>4726</v>
      </c>
    </row>
    <row r="2332" spans="1:2" x14ac:dyDescent="0.2">
      <c r="A2332" t="s">
        <v>7213</v>
      </c>
      <c r="B2332">
        <v>1418</v>
      </c>
    </row>
    <row r="2333" spans="1:2" x14ac:dyDescent="0.2">
      <c r="A2333" t="s">
        <v>10532</v>
      </c>
      <c r="B2333">
        <v>4894</v>
      </c>
    </row>
    <row r="2334" spans="1:2" x14ac:dyDescent="0.2">
      <c r="A2334" t="s">
        <v>10311</v>
      </c>
      <c r="B2334">
        <v>4662</v>
      </c>
    </row>
    <row r="2335" spans="1:2" x14ac:dyDescent="0.2">
      <c r="A2335" t="s">
        <v>9822</v>
      </c>
      <c r="B2335">
        <v>5750</v>
      </c>
    </row>
    <row r="2336" spans="1:2" x14ac:dyDescent="0.2">
      <c r="A2336" t="s">
        <v>9294</v>
      </c>
      <c r="B2336">
        <v>5187</v>
      </c>
    </row>
    <row r="2337" spans="1:2" x14ac:dyDescent="0.2">
      <c r="A2337" t="s">
        <v>9047</v>
      </c>
      <c r="B2337">
        <v>3513</v>
      </c>
    </row>
    <row r="2338" spans="1:2" x14ac:dyDescent="0.2">
      <c r="A2338" t="s">
        <v>6253</v>
      </c>
      <c r="B2338">
        <v>1420</v>
      </c>
    </row>
    <row r="2339" spans="1:2" x14ac:dyDescent="0.2">
      <c r="A2339" t="s">
        <v>8675</v>
      </c>
      <c r="B2339">
        <v>3067</v>
      </c>
    </row>
    <row r="2340" spans="1:2" x14ac:dyDescent="0.2">
      <c r="A2340" t="s">
        <v>10005</v>
      </c>
      <c r="B2340">
        <v>3968</v>
      </c>
    </row>
    <row r="2341" spans="1:2" x14ac:dyDescent="0.2">
      <c r="A2341" t="s">
        <v>9959</v>
      </c>
      <c r="B2341">
        <v>3925</v>
      </c>
    </row>
    <row r="2342" spans="1:2" x14ac:dyDescent="0.2">
      <c r="A2342" t="s">
        <v>9017</v>
      </c>
      <c r="B2342">
        <v>3483</v>
      </c>
    </row>
    <row r="2343" spans="1:2" x14ac:dyDescent="0.2">
      <c r="A2343" t="s">
        <v>7380</v>
      </c>
      <c r="B2343">
        <v>1421</v>
      </c>
    </row>
    <row r="2344" spans="1:2" x14ac:dyDescent="0.2">
      <c r="A2344" t="s">
        <v>7381</v>
      </c>
      <c r="B2344">
        <v>3262</v>
      </c>
    </row>
    <row r="2345" spans="1:2" x14ac:dyDescent="0.2">
      <c r="A2345" t="s">
        <v>8807</v>
      </c>
      <c r="B2345">
        <v>3263</v>
      </c>
    </row>
    <row r="2346" spans="1:2" x14ac:dyDescent="0.2">
      <c r="A2346" t="s">
        <v>7382</v>
      </c>
      <c r="B2346">
        <v>3264</v>
      </c>
    </row>
    <row r="2347" spans="1:2" x14ac:dyDescent="0.2">
      <c r="A2347" t="s">
        <v>9708</v>
      </c>
      <c r="B2347">
        <v>3785</v>
      </c>
    </row>
    <row r="2348" spans="1:2" x14ac:dyDescent="0.2">
      <c r="A2348" t="s">
        <v>6252</v>
      </c>
      <c r="B2348">
        <v>1422</v>
      </c>
    </row>
    <row r="2349" spans="1:2" x14ac:dyDescent="0.2">
      <c r="A2349" t="s">
        <v>7489</v>
      </c>
      <c r="B2349">
        <v>1423</v>
      </c>
    </row>
    <row r="2350" spans="1:2" x14ac:dyDescent="0.2">
      <c r="A2350" t="s">
        <v>7706</v>
      </c>
      <c r="B2350">
        <v>1424</v>
      </c>
    </row>
    <row r="2351" spans="1:2" x14ac:dyDescent="0.2">
      <c r="A2351" t="s">
        <v>7826</v>
      </c>
      <c r="B2351">
        <v>1425</v>
      </c>
    </row>
    <row r="2352" spans="1:2" x14ac:dyDescent="0.2">
      <c r="A2352" t="s">
        <v>9055</v>
      </c>
      <c r="B2352">
        <v>3520</v>
      </c>
    </row>
    <row r="2353" spans="1:2" x14ac:dyDescent="0.2">
      <c r="A2353" t="s">
        <v>6809</v>
      </c>
      <c r="B2353">
        <v>1426</v>
      </c>
    </row>
    <row r="2354" spans="1:2" x14ac:dyDescent="0.2">
      <c r="A2354" t="s">
        <v>6175</v>
      </c>
      <c r="B2354">
        <v>2774</v>
      </c>
    </row>
    <row r="2355" spans="1:2" x14ac:dyDescent="0.2">
      <c r="A2355" t="s">
        <v>6167</v>
      </c>
      <c r="B2355">
        <v>2784</v>
      </c>
    </row>
    <row r="2356" spans="1:2" x14ac:dyDescent="0.2">
      <c r="A2356" t="s">
        <v>6808</v>
      </c>
      <c r="B2356">
        <v>2998</v>
      </c>
    </row>
    <row r="2357" spans="1:2" x14ac:dyDescent="0.2">
      <c r="A2357" t="s">
        <v>6170</v>
      </c>
      <c r="B2357">
        <v>2776</v>
      </c>
    </row>
    <row r="2358" spans="1:2" x14ac:dyDescent="0.2">
      <c r="A2358" t="s">
        <v>5658</v>
      </c>
      <c r="B2358">
        <v>2844</v>
      </c>
    </row>
    <row r="2359" spans="1:2" x14ac:dyDescent="0.2">
      <c r="A2359" t="s">
        <v>6561</v>
      </c>
      <c r="B2359">
        <v>1427</v>
      </c>
    </row>
    <row r="2360" spans="1:2" x14ac:dyDescent="0.2">
      <c r="A2360" t="s">
        <v>10370</v>
      </c>
      <c r="B2360">
        <v>4735</v>
      </c>
    </row>
    <row r="2361" spans="1:2" x14ac:dyDescent="0.2">
      <c r="A2361" t="s">
        <v>10508</v>
      </c>
      <c r="B2361">
        <v>4870</v>
      </c>
    </row>
    <row r="2362" spans="1:2" x14ac:dyDescent="0.2">
      <c r="A2362" t="s">
        <v>5760</v>
      </c>
      <c r="B2362">
        <v>1428</v>
      </c>
    </row>
    <row r="2363" spans="1:2" x14ac:dyDescent="0.2">
      <c r="A2363" t="s">
        <v>9236</v>
      </c>
      <c r="B2363">
        <v>5076</v>
      </c>
    </row>
    <row r="2364" spans="1:2" x14ac:dyDescent="0.2">
      <c r="A2364" t="s">
        <v>9349</v>
      </c>
      <c r="B2364">
        <v>5204</v>
      </c>
    </row>
    <row r="2365" spans="1:2" x14ac:dyDescent="0.2">
      <c r="A2365" t="s">
        <v>9991</v>
      </c>
      <c r="B2365">
        <v>3955</v>
      </c>
    </row>
    <row r="2366" spans="1:2" x14ac:dyDescent="0.2">
      <c r="A2366" t="s">
        <v>10158</v>
      </c>
      <c r="B2366">
        <v>4262</v>
      </c>
    </row>
    <row r="2367" spans="1:2" x14ac:dyDescent="0.2">
      <c r="A2367" t="s">
        <v>10159</v>
      </c>
      <c r="B2367">
        <v>4263</v>
      </c>
    </row>
    <row r="2368" spans="1:2" x14ac:dyDescent="0.2">
      <c r="A2368" t="s">
        <v>9704</v>
      </c>
      <c r="B2368">
        <v>3782</v>
      </c>
    </row>
    <row r="2369" spans="1:2" x14ac:dyDescent="0.2">
      <c r="A2369" t="s">
        <v>9198</v>
      </c>
      <c r="B2369">
        <v>5024</v>
      </c>
    </row>
    <row r="2370" spans="1:2" x14ac:dyDescent="0.2">
      <c r="A2370" t="s">
        <v>9419</v>
      </c>
      <c r="B2370">
        <v>5272</v>
      </c>
    </row>
    <row r="2371" spans="1:2" x14ac:dyDescent="0.2">
      <c r="A2371" t="s">
        <v>9273</v>
      </c>
      <c r="B2371">
        <v>5122</v>
      </c>
    </row>
    <row r="2372" spans="1:2" x14ac:dyDescent="0.2">
      <c r="A2372" t="s">
        <v>9512</v>
      </c>
      <c r="B2372">
        <v>5334</v>
      </c>
    </row>
    <row r="2373" spans="1:2" x14ac:dyDescent="0.2">
      <c r="A2373" t="s">
        <v>8240</v>
      </c>
      <c r="B2373">
        <v>1431</v>
      </c>
    </row>
    <row r="2374" spans="1:2" x14ac:dyDescent="0.2">
      <c r="A2374" t="s">
        <v>7132</v>
      </c>
      <c r="B2374">
        <v>1432</v>
      </c>
    </row>
    <row r="2375" spans="1:2" x14ac:dyDescent="0.2">
      <c r="A2375" t="s">
        <v>8399</v>
      </c>
      <c r="B2375">
        <v>1433</v>
      </c>
    </row>
    <row r="2376" spans="1:2" x14ac:dyDescent="0.2">
      <c r="A2376" t="s">
        <v>6107</v>
      </c>
      <c r="B2376">
        <v>1434</v>
      </c>
    </row>
    <row r="2377" spans="1:2" x14ac:dyDescent="0.2">
      <c r="A2377" t="s">
        <v>10217</v>
      </c>
      <c r="B2377">
        <v>4591</v>
      </c>
    </row>
    <row r="2378" spans="1:2" x14ac:dyDescent="0.2">
      <c r="A2378" t="s">
        <v>6251</v>
      </c>
      <c r="B2378">
        <v>1435</v>
      </c>
    </row>
    <row r="2379" spans="1:2" x14ac:dyDescent="0.2">
      <c r="A2379" t="s">
        <v>10308</v>
      </c>
      <c r="B2379">
        <v>4660</v>
      </c>
    </row>
    <row r="2380" spans="1:2" x14ac:dyDescent="0.2">
      <c r="A2380" t="s">
        <v>8380</v>
      </c>
      <c r="B2380">
        <v>1436</v>
      </c>
    </row>
    <row r="2381" spans="1:2" x14ac:dyDescent="0.2">
      <c r="A2381" t="s">
        <v>9009</v>
      </c>
      <c r="B2381">
        <v>3474</v>
      </c>
    </row>
    <row r="2382" spans="1:2" x14ac:dyDescent="0.2">
      <c r="A2382" t="s">
        <v>7848</v>
      </c>
      <c r="B2382">
        <v>1437</v>
      </c>
    </row>
    <row r="2383" spans="1:2" x14ac:dyDescent="0.2">
      <c r="A2383" t="s">
        <v>7849</v>
      </c>
      <c r="B2383">
        <v>2991</v>
      </c>
    </row>
    <row r="2384" spans="1:2" x14ac:dyDescent="0.2">
      <c r="A2384" t="s">
        <v>8026</v>
      </c>
      <c r="B2384">
        <v>2992</v>
      </c>
    </row>
    <row r="2385" spans="1:2" x14ac:dyDescent="0.2">
      <c r="A2385" t="s">
        <v>9994</v>
      </c>
      <c r="B2385">
        <v>3958</v>
      </c>
    </row>
    <row r="2386" spans="1:2" x14ac:dyDescent="0.2">
      <c r="A2386" t="s">
        <v>9824</v>
      </c>
      <c r="B2386">
        <v>3769</v>
      </c>
    </row>
    <row r="2387" spans="1:2" x14ac:dyDescent="0.2">
      <c r="A2387" t="s">
        <v>6250</v>
      </c>
      <c r="B2387">
        <v>1438</v>
      </c>
    </row>
    <row r="2388" spans="1:2" x14ac:dyDescent="0.2">
      <c r="A2388" t="s">
        <v>7712</v>
      </c>
      <c r="B2388">
        <v>1439</v>
      </c>
    </row>
    <row r="2389" spans="1:2" x14ac:dyDescent="0.2">
      <c r="A2389" t="s">
        <v>5687</v>
      </c>
      <c r="B2389">
        <v>1440</v>
      </c>
    </row>
    <row r="2390" spans="1:2" x14ac:dyDescent="0.2">
      <c r="A2390" t="s">
        <v>9558</v>
      </c>
      <c r="B2390">
        <v>3670</v>
      </c>
    </row>
    <row r="2391" spans="1:2" x14ac:dyDescent="0.2">
      <c r="A2391" t="s">
        <v>6249</v>
      </c>
      <c r="B2391">
        <v>1442</v>
      </c>
    </row>
    <row r="2392" spans="1:2" x14ac:dyDescent="0.2">
      <c r="A2392" t="s">
        <v>6248</v>
      </c>
      <c r="B2392">
        <v>1443</v>
      </c>
    </row>
    <row r="2393" spans="1:2" x14ac:dyDescent="0.2">
      <c r="A2393" t="s">
        <v>5781</v>
      </c>
      <c r="B2393">
        <v>1444</v>
      </c>
    </row>
    <row r="2394" spans="1:2" x14ac:dyDescent="0.2">
      <c r="A2394" t="s">
        <v>7809</v>
      </c>
      <c r="B2394">
        <v>1445</v>
      </c>
    </row>
    <row r="2395" spans="1:2" x14ac:dyDescent="0.2">
      <c r="A2395" t="s">
        <v>9476</v>
      </c>
      <c r="B2395">
        <v>5299</v>
      </c>
    </row>
    <row r="2396" spans="1:2" x14ac:dyDescent="0.2">
      <c r="A2396" t="s">
        <v>10206</v>
      </c>
      <c r="B2396">
        <v>4583</v>
      </c>
    </row>
    <row r="2397" spans="1:2" x14ac:dyDescent="0.2">
      <c r="A2397" t="s">
        <v>9200</v>
      </c>
      <c r="B2397">
        <v>5026</v>
      </c>
    </row>
    <row r="2398" spans="1:2" x14ac:dyDescent="0.2">
      <c r="A2398" t="s">
        <v>9235</v>
      </c>
      <c r="B2398">
        <v>5075</v>
      </c>
    </row>
    <row r="2399" spans="1:2" x14ac:dyDescent="0.2">
      <c r="A2399" t="s">
        <v>6154</v>
      </c>
      <c r="B2399">
        <v>2787</v>
      </c>
    </row>
    <row r="2400" spans="1:2" x14ac:dyDescent="0.2">
      <c r="A2400" t="s">
        <v>6155</v>
      </c>
      <c r="B2400">
        <v>1446</v>
      </c>
    </row>
    <row r="2401" spans="1:2" x14ac:dyDescent="0.2">
      <c r="A2401" t="s">
        <v>6344</v>
      </c>
      <c r="B2401">
        <v>1447</v>
      </c>
    </row>
    <row r="2402" spans="1:2" x14ac:dyDescent="0.2">
      <c r="A2402" t="s">
        <v>8597</v>
      </c>
      <c r="B2402">
        <v>3248</v>
      </c>
    </row>
    <row r="2403" spans="1:2" x14ac:dyDescent="0.2">
      <c r="A2403" t="s">
        <v>6247</v>
      </c>
      <c r="B2403">
        <v>1448</v>
      </c>
    </row>
    <row r="2404" spans="1:2" x14ac:dyDescent="0.2">
      <c r="A2404" t="s">
        <v>6246</v>
      </c>
      <c r="B2404">
        <v>1449</v>
      </c>
    </row>
    <row r="2405" spans="1:2" x14ac:dyDescent="0.2">
      <c r="A2405" t="s">
        <v>6245</v>
      </c>
      <c r="B2405">
        <v>1450</v>
      </c>
    </row>
    <row r="2406" spans="1:2" x14ac:dyDescent="0.2">
      <c r="A2406" t="s">
        <v>9158</v>
      </c>
      <c r="B2406">
        <v>3624</v>
      </c>
    </row>
    <row r="2407" spans="1:2" x14ac:dyDescent="0.2">
      <c r="A2407" t="s">
        <v>9176</v>
      </c>
      <c r="B2407">
        <v>3646</v>
      </c>
    </row>
    <row r="2408" spans="1:2" x14ac:dyDescent="0.2">
      <c r="A2408" t="s">
        <v>9177</v>
      </c>
      <c r="B2408">
        <v>3647</v>
      </c>
    </row>
    <row r="2409" spans="1:2" x14ac:dyDescent="0.2">
      <c r="A2409" t="s">
        <v>8512</v>
      </c>
      <c r="B2409">
        <v>2680</v>
      </c>
    </row>
    <row r="2410" spans="1:2" x14ac:dyDescent="0.2">
      <c r="A2410" t="s">
        <v>7446</v>
      </c>
      <c r="B2410">
        <v>1451</v>
      </c>
    </row>
    <row r="2411" spans="1:2" x14ac:dyDescent="0.2">
      <c r="A2411" t="s">
        <v>8020</v>
      </c>
      <c r="B2411">
        <v>3180</v>
      </c>
    </row>
    <row r="2412" spans="1:2" x14ac:dyDescent="0.2">
      <c r="A2412" t="s">
        <v>8447</v>
      </c>
      <c r="B2412">
        <v>1452</v>
      </c>
    </row>
    <row r="2413" spans="1:2" x14ac:dyDescent="0.2">
      <c r="A2413" t="s">
        <v>10577</v>
      </c>
      <c r="B2413">
        <v>5699</v>
      </c>
    </row>
    <row r="2414" spans="1:2" x14ac:dyDescent="0.2">
      <c r="A2414" t="s">
        <v>8532</v>
      </c>
      <c r="B2414">
        <v>1975</v>
      </c>
    </row>
    <row r="2415" spans="1:2" x14ac:dyDescent="0.2">
      <c r="A2415" t="s">
        <v>6244</v>
      </c>
      <c r="B2415">
        <v>1453</v>
      </c>
    </row>
    <row r="2416" spans="1:2" x14ac:dyDescent="0.2">
      <c r="A2416" t="s">
        <v>8480</v>
      </c>
      <c r="B2416">
        <v>1454</v>
      </c>
    </row>
    <row r="2417" spans="1:2" x14ac:dyDescent="0.2">
      <c r="A2417" t="s">
        <v>6243</v>
      </c>
      <c r="B2417">
        <v>1455</v>
      </c>
    </row>
    <row r="2418" spans="1:2" x14ac:dyDescent="0.2">
      <c r="A2418" t="s">
        <v>10358</v>
      </c>
      <c r="B2418">
        <v>4724</v>
      </c>
    </row>
    <row r="2419" spans="1:2" x14ac:dyDescent="0.2">
      <c r="A2419" t="s">
        <v>7971</v>
      </c>
      <c r="B2419">
        <v>1456</v>
      </c>
    </row>
    <row r="2420" spans="1:2" x14ac:dyDescent="0.2">
      <c r="A2420" t="s">
        <v>8640</v>
      </c>
      <c r="B2420">
        <v>3021</v>
      </c>
    </row>
    <row r="2421" spans="1:2" x14ac:dyDescent="0.2">
      <c r="A2421" t="s">
        <v>6037</v>
      </c>
      <c r="B2421">
        <v>1457</v>
      </c>
    </row>
    <row r="2422" spans="1:2" x14ac:dyDescent="0.2">
      <c r="A2422" t="s">
        <v>7923</v>
      </c>
      <c r="B2422">
        <v>1458</v>
      </c>
    </row>
    <row r="2423" spans="1:2" x14ac:dyDescent="0.2">
      <c r="A2423" t="s">
        <v>9067</v>
      </c>
      <c r="B2423">
        <v>1459</v>
      </c>
    </row>
    <row r="2424" spans="1:2" x14ac:dyDescent="0.2">
      <c r="A2424" t="s">
        <v>7828</v>
      </c>
      <c r="B2424">
        <v>1460</v>
      </c>
    </row>
    <row r="2425" spans="1:2" x14ac:dyDescent="0.2">
      <c r="A2425" t="s">
        <v>8642</v>
      </c>
      <c r="B2425">
        <v>3023</v>
      </c>
    </row>
    <row r="2426" spans="1:2" x14ac:dyDescent="0.2">
      <c r="A2426" t="s">
        <v>7750</v>
      </c>
      <c r="B2426">
        <v>1461</v>
      </c>
    </row>
    <row r="2427" spans="1:2" x14ac:dyDescent="0.2">
      <c r="A2427" t="s">
        <v>6242</v>
      </c>
      <c r="B2427">
        <v>1462</v>
      </c>
    </row>
    <row r="2428" spans="1:2" x14ac:dyDescent="0.2">
      <c r="A2428" t="s">
        <v>6241</v>
      </c>
      <c r="B2428">
        <v>1463</v>
      </c>
    </row>
    <row r="2429" spans="1:2" x14ac:dyDescent="0.2">
      <c r="A2429" t="s">
        <v>10355</v>
      </c>
      <c r="B2429">
        <v>4722</v>
      </c>
    </row>
    <row r="2430" spans="1:2" x14ac:dyDescent="0.2">
      <c r="A2430" t="s">
        <v>6240</v>
      </c>
      <c r="B2430">
        <v>1464</v>
      </c>
    </row>
    <row r="2431" spans="1:2" x14ac:dyDescent="0.2">
      <c r="A2431" t="s">
        <v>6239</v>
      </c>
      <c r="B2431">
        <v>1465</v>
      </c>
    </row>
    <row r="2432" spans="1:2" x14ac:dyDescent="0.2">
      <c r="A2432" t="s">
        <v>8113</v>
      </c>
      <c r="B2432">
        <v>1466</v>
      </c>
    </row>
    <row r="2433" spans="1:2" x14ac:dyDescent="0.2">
      <c r="A2433" t="s">
        <v>7635</v>
      </c>
      <c r="B2433">
        <v>1467</v>
      </c>
    </row>
    <row r="2434" spans="1:2" x14ac:dyDescent="0.2">
      <c r="A2434" t="s">
        <v>9351</v>
      </c>
      <c r="B2434">
        <v>5207</v>
      </c>
    </row>
    <row r="2435" spans="1:2" x14ac:dyDescent="0.2">
      <c r="A2435" t="s">
        <v>10035</v>
      </c>
      <c r="B2435">
        <v>5809</v>
      </c>
    </row>
    <row r="2436" spans="1:2" x14ac:dyDescent="0.2">
      <c r="A2436" t="s">
        <v>6238</v>
      </c>
      <c r="B2436">
        <v>1468</v>
      </c>
    </row>
    <row r="2437" spans="1:2" x14ac:dyDescent="0.2">
      <c r="A2437" t="s">
        <v>9777</v>
      </c>
      <c r="B2437">
        <v>5716</v>
      </c>
    </row>
    <row r="2438" spans="1:2" x14ac:dyDescent="0.2">
      <c r="A2438" t="s">
        <v>7876</v>
      </c>
      <c r="B2438">
        <v>1469</v>
      </c>
    </row>
    <row r="2439" spans="1:2" x14ac:dyDescent="0.2">
      <c r="A2439" t="s">
        <v>10218</v>
      </c>
      <c r="B2439">
        <v>4592</v>
      </c>
    </row>
    <row r="2440" spans="1:2" x14ac:dyDescent="0.2">
      <c r="A2440" t="s">
        <v>10073</v>
      </c>
      <c r="B2440">
        <v>4530</v>
      </c>
    </row>
    <row r="2441" spans="1:2" x14ac:dyDescent="0.2">
      <c r="A2441" t="s">
        <v>7131</v>
      </c>
      <c r="B2441">
        <v>1470</v>
      </c>
    </row>
    <row r="2442" spans="1:2" x14ac:dyDescent="0.2">
      <c r="A2442" t="s">
        <v>8182</v>
      </c>
      <c r="B2442">
        <v>1471</v>
      </c>
    </row>
    <row r="2443" spans="1:2" x14ac:dyDescent="0.2">
      <c r="A2443" t="s">
        <v>8667</v>
      </c>
      <c r="B2443">
        <v>3059</v>
      </c>
    </row>
    <row r="2444" spans="1:2" x14ac:dyDescent="0.2">
      <c r="A2444" t="s">
        <v>7629</v>
      </c>
      <c r="B2444">
        <v>1472</v>
      </c>
    </row>
    <row r="2445" spans="1:2" x14ac:dyDescent="0.2">
      <c r="A2445" t="s">
        <v>8058</v>
      </c>
      <c r="B2445">
        <v>1473</v>
      </c>
    </row>
    <row r="2446" spans="1:2" x14ac:dyDescent="0.2">
      <c r="A2446" t="s">
        <v>5895</v>
      </c>
      <c r="B2446">
        <v>1474</v>
      </c>
    </row>
    <row r="2447" spans="1:2" x14ac:dyDescent="0.2">
      <c r="A2447" t="s">
        <v>6237</v>
      </c>
      <c r="B2447">
        <v>1475</v>
      </c>
    </row>
    <row r="2448" spans="1:2" x14ac:dyDescent="0.2">
      <c r="A2448" t="s">
        <v>6235</v>
      </c>
      <c r="B2448">
        <v>1476</v>
      </c>
    </row>
    <row r="2449" spans="1:2" x14ac:dyDescent="0.2">
      <c r="A2449" t="s">
        <v>7881</v>
      </c>
      <c r="B2449">
        <v>1477</v>
      </c>
    </row>
    <row r="2450" spans="1:2" x14ac:dyDescent="0.2">
      <c r="A2450" t="s">
        <v>8705</v>
      </c>
      <c r="B2450">
        <v>3106</v>
      </c>
    </row>
    <row r="2451" spans="1:2" x14ac:dyDescent="0.2">
      <c r="A2451" t="s">
        <v>7298</v>
      </c>
      <c r="B2451">
        <v>1478</v>
      </c>
    </row>
    <row r="2452" spans="1:2" x14ac:dyDescent="0.2">
      <c r="A2452" t="s">
        <v>10416</v>
      </c>
      <c r="B2452">
        <v>4773</v>
      </c>
    </row>
    <row r="2453" spans="1:2" x14ac:dyDescent="0.2">
      <c r="A2453" t="s">
        <v>8565</v>
      </c>
      <c r="B2453">
        <v>2914</v>
      </c>
    </row>
    <row r="2454" spans="1:2" x14ac:dyDescent="0.2">
      <c r="A2454" t="s">
        <v>9018</v>
      </c>
      <c r="B2454">
        <v>3484</v>
      </c>
    </row>
    <row r="2455" spans="1:2" x14ac:dyDescent="0.2">
      <c r="A2455" t="s">
        <v>6983</v>
      </c>
      <c r="B2455">
        <v>1479</v>
      </c>
    </row>
    <row r="2456" spans="1:2" x14ac:dyDescent="0.2">
      <c r="A2456" t="s">
        <v>7774</v>
      </c>
      <c r="B2456">
        <v>2804</v>
      </c>
    </row>
    <row r="2457" spans="1:2" x14ac:dyDescent="0.2">
      <c r="A2457" t="s">
        <v>9113</v>
      </c>
      <c r="B2457">
        <v>3577</v>
      </c>
    </row>
    <row r="2458" spans="1:2" x14ac:dyDescent="0.2">
      <c r="A2458" t="s">
        <v>5684</v>
      </c>
      <c r="B2458">
        <v>1481</v>
      </c>
    </row>
    <row r="2459" spans="1:2" x14ac:dyDescent="0.2">
      <c r="A2459" t="s">
        <v>10030</v>
      </c>
      <c r="B2459">
        <v>3991</v>
      </c>
    </row>
    <row r="2460" spans="1:2" x14ac:dyDescent="0.2">
      <c r="A2460" t="s">
        <v>5903</v>
      </c>
      <c r="B2460">
        <v>1483</v>
      </c>
    </row>
    <row r="2461" spans="1:2" x14ac:dyDescent="0.2">
      <c r="A2461" t="s">
        <v>9921</v>
      </c>
      <c r="B2461">
        <v>3889</v>
      </c>
    </row>
    <row r="2462" spans="1:2" x14ac:dyDescent="0.2">
      <c r="A2462" t="s">
        <v>10470</v>
      </c>
      <c r="B2462">
        <v>4826</v>
      </c>
    </row>
    <row r="2463" spans="1:2" x14ac:dyDescent="0.2">
      <c r="A2463" t="s">
        <v>5719</v>
      </c>
      <c r="B2463">
        <v>1484</v>
      </c>
    </row>
    <row r="2464" spans="1:2" x14ac:dyDescent="0.2">
      <c r="A2464" t="s">
        <v>9886</v>
      </c>
      <c r="B2464">
        <v>3848</v>
      </c>
    </row>
    <row r="2465" spans="1:2" x14ac:dyDescent="0.2">
      <c r="A2465" t="s">
        <v>6234</v>
      </c>
      <c r="B2465">
        <v>1485</v>
      </c>
    </row>
    <row r="2466" spans="1:2" x14ac:dyDescent="0.2">
      <c r="A2466" t="s">
        <v>6233</v>
      </c>
      <c r="B2466">
        <v>1486</v>
      </c>
    </row>
    <row r="2467" spans="1:2" x14ac:dyDescent="0.2">
      <c r="A2467" t="s">
        <v>7130</v>
      </c>
      <c r="B2467">
        <v>1487</v>
      </c>
    </row>
    <row r="2468" spans="1:2" x14ac:dyDescent="0.2">
      <c r="A2468" t="s">
        <v>7311</v>
      </c>
      <c r="B2468">
        <v>1488</v>
      </c>
    </row>
    <row r="2469" spans="1:2" x14ac:dyDescent="0.2">
      <c r="A2469" t="s">
        <v>7312</v>
      </c>
      <c r="B2469">
        <v>2933</v>
      </c>
    </row>
    <row r="2470" spans="1:2" x14ac:dyDescent="0.2">
      <c r="A2470" t="s">
        <v>7883</v>
      </c>
      <c r="B2470">
        <v>2853</v>
      </c>
    </row>
    <row r="2471" spans="1:2" x14ac:dyDescent="0.2">
      <c r="A2471" t="s">
        <v>10101</v>
      </c>
      <c r="B2471">
        <v>4848</v>
      </c>
    </row>
    <row r="2472" spans="1:2" x14ac:dyDescent="0.2">
      <c r="A2472" t="s">
        <v>7452</v>
      </c>
      <c r="B2472">
        <v>1489</v>
      </c>
    </row>
    <row r="2473" spans="1:2" x14ac:dyDescent="0.2">
      <c r="A2473" t="s">
        <v>7129</v>
      </c>
      <c r="B2473">
        <v>1490</v>
      </c>
    </row>
    <row r="2474" spans="1:2" x14ac:dyDescent="0.2">
      <c r="A2474" t="s">
        <v>8698</v>
      </c>
      <c r="B2474">
        <v>1491</v>
      </c>
    </row>
    <row r="2475" spans="1:2" x14ac:dyDescent="0.2">
      <c r="A2475" t="s">
        <v>10041</v>
      </c>
      <c r="B2475">
        <v>4504</v>
      </c>
    </row>
    <row r="2476" spans="1:2" x14ac:dyDescent="0.2">
      <c r="A2476" t="s">
        <v>6232</v>
      </c>
      <c r="B2476">
        <v>1492</v>
      </c>
    </row>
    <row r="2477" spans="1:2" x14ac:dyDescent="0.2">
      <c r="A2477" t="s">
        <v>9265</v>
      </c>
      <c r="B2477">
        <v>5114</v>
      </c>
    </row>
    <row r="2478" spans="1:2" x14ac:dyDescent="0.2">
      <c r="A2478" t="s">
        <v>9272</v>
      </c>
      <c r="B2478">
        <v>5121</v>
      </c>
    </row>
    <row r="2479" spans="1:2" x14ac:dyDescent="0.2">
      <c r="A2479" t="s">
        <v>7417</v>
      </c>
      <c r="B2479">
        <v>1493</v>
      </c>
    </row>
    <row r="2480" spans="1:2" x14ac:dyDescent="0.2">
      <c r="A2480" t="s">
        <v>8859</v>
      </c>
      <c r="B2480">
        <v>3319</v>
      </c>
    </row>
    <row r="2481" spans="1:2" x14ac:dyDescent="0.2">
      <c r="A2481" t="s">
        <v>6231</v>
      </c>
      <c r="B2481">
        <v>1494</v>
      </c>
    </row>
    <row r="2482" spans="1:2" x14ac:dyDescent="0.2">
      <c r="A2482" t="s">
        <v>8848</v>
      </c>
      <c r="B2482">
        <v>3327</v>
      </c>
    </row>
    <row r="2483" spans="1:2" x14ac:dyDescent="0.2">
      <c r="A2483" t="s">
        <v>6228</v>
      </c>
      <c r="B2483">
        <v>1495</v>
      </c>
    </row>
    <row r="2484" spans="1:2" x14ac:dyDescent="0.2">
      <c r="A2484" t="s">
        <v>8432</v>
      </c>
      <c r="B2484">
        <v>1496</v>
      </c>
    </row>
    <row r="2485" spans="1:2" x14ac:dyDescent="0.2">
      <c r="A2485" t="s">
        <v>8428</v>
      </c>
      <c r="B2485">
        <v>2894</v>
      </c>
    </row>
    <row r="2486" spans="1:2" x14ac:dyDescent="0.2">
      <c r="A2486" t="s">
        <v>8427</v>
      </c>
      <c r="B2486">
        <v>2893</v>
      </c>
    </row>
    <row r="2487" spans="1:2" x14ac:dyDescent="0.2">
      <c r="A2487" t="s">
        <v>8433</v>
      </c>
      <c r="B2487">
        <v>2921</v>
      </c>
    </row>
    <row r="2488" spans="1:2" x14ac:dyDescent="0.2">
      <c r="A2488" t="s">
        <v>8421</v>
      </c>
      <c r="B2488">
        <v>2922</v>
      </c>
    </row>
    <row r="2489" spans="1:2" x14ac:dyDescent="0.2">
      <c r="A2489" t="s">
        <v>9187</v>
      </c>
      <c r="B2489">
        <v>2899</v>
      </c>
    </row>
    <row r="2490" spans="1:2" x14ac:dyDescent="0.2">
      <c r="A2490" t="s">
        <v>8453</v>
      </c>
      <c r="B2490">
        <v>2140</v>
      </c>
    </row>
    <row r="2491" spans="1:2" x14ac:dyDescent="0.2">
      <c r="A2491" t="s">
        <v>10096</v>
      </c>
      <c r="B2491">
        <v>4207</v>
      </c>
    </row>
    <row r="2492" spans="1:2" x14ac:dyDescent="0.2">
      <c r="A2492" t="s">
        <v>10097</v>
      </c>
      <c r="B2492">
        <v>4208</v>
      </c>
    </row>
    <row r="2493" spans="1:2" x14ac:dyDescent="0.2">
      <c r="A2493" t="s">
        <v>7085</v>
      </c>
      <c r="B2493">
        <v>1497</v>
      </c>
    </row>
    <row r="2494" spans="1:2" x14ac:dyDescent="0.2">
      <c r="A2494" t="s">
        <v>8572</v>
      </c>
      <c r="B2494">
        <v>2768</v>
      </c>
    </row>
    <row r="2495" spans="1:2" x14ac:dyDescent="0.2">
      <c r="A2495" t="s">
        <v>6464</v>
      </c>
      <c r="B2495">
        <v>2780</v>
      </c>
    </row>
    <row r="2496" spans="1:2" x14ac:dyDescent="0.2">
      <c r="A2496" t="s">
        <v>9298</v>
      </c>
      <c r="B2496">
        <v>5137</v>
      </c>
    </row>
    <row r="2497" spans="1:2" x14ac:dyDescent="0.2">
      <c r="A2497" t="s">
        <v>6226</v>
      </c>
      <c r="B2497">
        <v>1498</v>
      </c>
    </row>
    <row r="2498" spans="1:2" x14ac:dyDescent="0.2">
      <c r="A2498" t="s">
        <v>6223</v>
      </c>
      <c r="B2498">
        <v>2941</v>
      </c>
    </row>
    <row r="2499" spans="1:2" x14ac:dyDescent="0.2">
      <c r="A2499" t="s">
        <v>6215</v>
      </c>
      <c r="B2499">
        <v>1500</v>
      </c>
    </row>
    <row r="2500" spans="1:2" x14ac:dyDescent="0.2">
      <c r="A2500" t="s">
        <v>6217</v>
      </c>
      <c r="B2500">
        <v>1499</v>
      </c>
    </row>
    <row r="2501" spans="1:2" x14ac:dyDescent="0.2">
      <c r="A2501" t="s">
        <v>6222</v>
      </c>
      <c r="B2501">
        <v>2997</v>
      </c>
    </row>
    <row r="2502" spans="1:2" x14ac:dyDescent="0.2">
      <c r="A2502" t="s">
        <v>6008</v>
      </c>
      <c r="B2502">
        <v>2</v>
      </c>
    </row>
    <row r="2503" spans="1:2" x14ac:dyDescent="0.2">
      <c r="A2503" t="s">
        <v>8007</v>
      </c>
      <c r="B2503">
        <v>1501</v>
      </c>
    </row>
    <row r="2504" spans="1:2" x14ac:dyDescent="0.2">
      <c r="A2504" t="s">
        <v>7293</v>
      </c>
      <c r="B2504">
        <v>40</v>
      </c>
    </row>
    <row r="2505" spans="1:2" x14ac:dyDescent="0.2">
      <c r="A2505" t="s">
        <v>8607</v>
      </c>
      <c r="B2505">
        <v>2976</v>
      </c>
    </row>
    <row r="2506" spans="1:2" x14ac:dyDescent="0.2">
      <c r="A2506" t="s">
        <v>7076</v>
      </c>
      <c r="B2506">
        <v>1502</v>
      </c>
    </row>
    <row r="2507" spans="1:2" x14ac:dyDescent="0.2">
      <c r="A2507" t="s">
        <v>8579</v>
      </c>
      <c r="B2507">
        <v>3229</v>
      </c>
    </row>
    <row r="2508" spans="1:2" x14ac:dyDescent="0.2">
      <c r="A2508" t="s">
        <v>10011</v>
      </c>
      <c r="B2508">
        <v>3972</v>
      </c>
    </row>
    <row r="2509" spans="1:2" x14ac:dyDescent="0.2">
      <c r="A2509" t="s">
        <v>9061</v>
      </c>
      <c r="B2509">
        <v>1503</v>
      </c>
    </row>
    <row r="2510" spans="1:2" x14ac:dyDescent="0.2">
      <c r="A2510" t="s">
        <v>6213</v>
      </c>
      <c r="B2510">
        <v>1504</v>
      </c>
    </row>
    <row r="2511" spans="1:2" x14ac:dyDescent="0.2">
      <c r="A2511" t="s">
        <v>9871</v>
      </c>
      <c r="B2511">
        <v>3834</v>
      </c>
    </row>
    <row r="2512" spans="1:2" x14ac:dyDescent="0.2">
      <c r="A2512" t="s">
        <v>10356</v>
      </c>
      <c r="B2512">
        <v>4723</v>
      </c>
    </row>
    <row r="2513" spans="1:2" x14ac:dyDescent="0.2">
      <c r="A2513" t="s">
        <v>6230</v>
      </c>
      <c r="B2513">
        <v>1505</v>
      </c>
    </row>
    <row r="2514" spans="1:2" x14ac:dyDescent="0.2">
      <c r="A2514" t="s">
        <v>6218</v>
      </c>
      <c r="B2514">
        <v>1506</v>
      </c>
    </row>
    <row r="2515" spans="1:2" x14ac:dyDescent="0.2">
      <c r="A2515" t="s">
        <v>8725</v>
      </c>
      <c r="B2515">
        <v>3103</v>
      </c>
    </row>
    <row r="2516" spans="1:2" x14ac:dyDescent="0.2">
      <c r="A2516" t="s">
        <v>6212</v>
      </c>
      <c r="B2516">
        <v>1508</v>
      </c>
    </row>
    <row r="2517" spans="1:2" x14ac:dyDescent="0.2">
      <c r="A2517" t="s">
        <v>7406</v>
      </c>
      <c r="B2517">
        <v>1509</v>
      </c>
    </row>
    <row r="2518" spans="1:2" x14ac:dyDescent="0.2">
      <c r="A2518" t="s">
        <v>7544</v>
      </c>
      <c r="B2518">
        <v>1510</v>
      </c>
    </row>
    <row r="2519" spans="1:2" x14ac:dyDescent="0.2">
      <c r="A2519" t="s">
        <v>10198</v>
      </c>
      <c r="B2519">
        <v>4577</v>
      </c>
    </row>
    <row r="2520" spans="1:2" x14ac:dyDescent="0.2">
      <c r="A2520" t="s">
        <v>10180</v>
      </c>
      <c r="B2520">
        <v>4566</v>
      </c>
    </row>
    <row r="2521" spans="1:2" x14ac:dyDescent="0.2">
      <c r="A2521" t="s">
        <v>7215</v>
      </c>
      <c r="B2521">
        <v>1511</v>
      </c>
    </row>
    <row r="2522" spans="1:2" x14ac:dyDescent="0.2">
      <c r="A2522" t="s">
        <v>7214</v>
      </c>
      <c r="B2522">
        <v>3147</v>
      </c>
    </row>
    <row r="2523" spans="1:2" x14ac:dyDescent="0.2">
      <c r="A2523" t="s">
        <v>6211</v>
      </c>
      <c r="B2523">
        <v>1512</v>
      </c>
    </row>
    <row r="2524" spans="1:2" x14ac:dyDescent="0.2">
      <c r="A2524" t="s">
        <v>9758</v>
      </c>
      <c r="B2524">
        <v>3722</v>
      </c>
    </row>
    <row r="2525" spans="1:2" x14ac:dyDescent="0.2">
      <c r="A2525" t="s">
        <v>10309</v>
      </c>
      <c r="B2525">
        <v>4661</v>
      </c>
    </row>
    <row r="2526" spans="1:2" x14ac:dyDescent="0.2">
      <c r="A2526" t="s">
        <v>6969</v>
      </c>
      <c r="B2526">
        <v>1513</v>
      </c>
    </row>
    <row r="2527" spans="1:2" x14ac:dyDescent="0.2">
      <c r="A2527" t="s">
        <v>10395</v>
      </c>
      <c r="B2527">
        <v>4752</v>
      </c>
    </row>
    <row r="2528" spans="1:2" x14ac:dyDescent="0.2">
      <c r="A2528" t="s">
        <v>8609</v>
      </c>
      <c r="B2528">
        <v>2978</v>
      </c>
    </row>
    <row r="2529" spans="1:2" x14ac:dyDescent="0.2">
      <c r="A2529" t="s">
        <v>5956</v>
      </c>
      <c r="B2529">
        <v>1514</v>
      </c>
    </row>
    <row r="2530" spans="1:2" x14ac:dyDescent="0.2">
      <c r="A2530" t="s">
        <v>8211</v>
      </c>
      <c r="B2530">
        <v>1515</v>
      </c>
    </row>
    <row r="2531" spans="1:2" x14ac:dyDescent="0.2">
      <c r="A2531" t="s">
        <v>7537</v>
      </c>
      <c r="B2531">
        <v>1516</v>
      </c>
    </row>
    <row r="2532" spans="1:2" x14ac:dyDescent="0.2">
      <c r="A2532" t="s">
        <v>6210</v>
      </c>
      <c r="B2532">
        <v>1517</v>
      </c>
    </row>
    <row r="2533" spans="1:2" x14ac:dyDescent="0.2">
      <c r="A2533" t="s">
        <v>8105</v>
      </c>
      <c r="B2533">
        <v>1518</v>
      </c>
    </row>
    <row r="2534" spans="1:2" x14ac:dyDescent="0.2">
      <c r="A2534" t="s">
        <v>7416</v>
      </c>
      <c r="B2534">
        <v>1519</v>
      </c>
    </row>
    <row r="2535" spans="1:2" x14ac:dyDescent="0.2">
      <c r="A2535" t="s">
        <v>6208</v>
      </c>
      <c r="B2535">
        <v>1520</v>
      </c>
    </row>
    <row r="2536" spans="1:2" x14ac:dyDescent="0.2">
      <c r="A2536" t="s">
        <v>8207</v>
      </c>
      <c r="B2536">
        <v>1521</v>
      </c>
    </row>
    <row r="2537" spans="1:2" x14ac:dyDescent="0.2">
      <c r="A2537" t="s">
        <v>6207</v>
      </c>
      <c r="B2537">
        <v>1522</v>
      </c>
    </row>
    <row r="2538" spans="1:2" x14ac:dyDescent="0.2">
      <c r="A2538" t="s">
        <v>8336</v>
      </c>
      <c r="B2538">
        <v>1523</v>
      </c>
    </row>
    <row r="2539" spans="1:2" x14ac:dyDescent="0.2">
      <c r="A2539" t="s">
        <v>7128</v>
      </c>
      <c r="B2539">
        <v>1524</v>
      </c>
    </row>
    <row r="2540" spans="1:2" x14ac:dyDescent="0.2">
      <c r="A2540" t="s">
        <v>9324</v>
      </c>
      <c r="B2540">
        <v>5166</v>
      </c>
    </row>
    <row r="2541" spans="1:2" x14ac:dyDescent="0.2">
      <c r="A2541" t="s">
        <v>9751</v>
      </c>
      <c r="B2541">
        <v>3713</v>
      </c>
    </row>
    <row r="2542" spans="1:2" x14ac:dyDescent="0.2">
      <c r="A2542" t="s">
        <v>8720</v>
      </c>
      <c r="B2542">
        <v>3171</v>
      </c>
    </row>
    <row r="2543" spans="1:2" x14ac:dyDescent="0.2">
      <c r="A2543" t="s">
        <v>9127</v>
      </c>
      <c r="B2543">
        <v>3592</v>
      </c>
    </row>
    <row r="2544" spans="1:2" x14ac:dyDescent="0.2">
      <c r="A2544" t="s">
        <v>7753</v>
      </c>
      <c r="B2544">
        <v>1525</v>
      </c>
    </row>
    <row r="2545" spans="1:2" x14ac:dyDescent="0.2">
      <c r="A2545" t="s">
        <v>6823</v>
      </c>
      <c r="B2545">
        <v>1526</v>
      </c>
    </row>
    <row r="2546" spans="1:2" x14ac:dyDescent="0.2">
      <c r="A2546" t="s">
        <v>10277</v>
      </c>
      <c r="B2546">
        <v>4635</v>
      </c>
    </row>
    <row r="2547" spans="1:2" x14ac:dyDescent="0.2">
      <c r="A2547" t="s">
        <v>10514</v>
      </c>
      <c r="B2547">
        <v>4876</v>
      </c>
    </row>
    <row r="2548" spans="1:2" x14ac:dyDescent="0.2">
      <c r="A2548" t="s">
        <v>9563</v>
      </c>
      <c r="B2548">
        <v>3674</v>
      </c>
    </row>
    <row r="2549" spans="1:2" x14ac:dyDescent="0.2">
      <c r="A2549" t="s">
        <v>9051</v>
      </c>
      <c r="B2549">
        <v>3519</v>
      </c>
    </row>
    <row r="2550" spans="1:2" x14ac:dyDescent="0.2">
      <c r="A2550" t="s">
        <v>10247</v>
      </c>
      <c r="B2550">
        <v>5815</v>
      </c>
    </row>
    <row r="2551" spans="1:2" x14ac:dyDescent="0.2">
      <c r="A2551" t="s">
        <v>9312</v>
      </c>
      <c r="B2551">
        <v>5155</v>
      </c>
    </row>
    <row r="2552" spans="1:2" x14ac:dyDescent="0.2">
      <c r="A2552" t="s">
        <v>7999</v>
      </c>
      <c r="B2552">
        <v>1528</v>
      </c>
    </row>
    <row r="2553" spans="1:2" x14ac:dyDescent="0.2">
      <c r="A2553" t="s">
        <v>8730</v>
      </c>
      <c r="B2553">
        <v>3187</v>
      </c>
    </row>
    <row r="2554" spans="1:2" x14ac:dyDescent="0.2">
      <c r="A2554" t="s">
        <v>8000</v>
      </c>
      <c r="B2554">
        <v>3188</v>
      </c>
    </row>
    <row r="2555" spans="1:2" x14ac:dyDescent="0.2">
      <c r="A2555" t="s">
        <v>8017</v>
      </c>
      <c r="B2555">
        <v>2868</v>
      </c>
    </row>
    <row r="2556" spans="1:2" x14ac:dyDescent="0.2">
      <c r="A2556" t="s">
        <v>8001</v>
      </c>
      <c r="B2556">
        <v>3121</v>
      </c>
    </row>
    <row r="2557" spans="1:2" x14ac:dyDescent="0.2">
      <c r="A2557" t="s">
        <v>9703</v>
      </c>
      <c r="B2557">
        <v>5709</v>
      </c>
    </row>
    <row r="2558" spans="1:2" x14ac:dyDescent="0.2">
      <c r="A2558" t="s">
        <v>7345</v>
      </c>
      <c r="B2558">
        <v>1529</v>
      </c>
    </row>
    <row r="2559" spans="1:2" x14ac:dyDescent="0.2">
      <c r="A2559" t="s">
        <v>9770</v>
      </c>
      <c r="B2559">
        <v>3735</v>
      </c>
    </row>
    <row r="2560" spans="1:2" x14ac:dyDescent="0.2">
      <c r="A2560" t="s">
        <v>10383</v>
      </c>
      <c r="B2560">
        <v>4743</v>
      </c>
    </row>
    <row r="2561" spans="1:2" x14ac:dyDescent="0.2">
      <c r="A2561" t="s">
        <v>6820</v>
      </c>
      <c r="B2561">
        <v>1530</v>
      </c>
    </row>
    <row r="2562" spans="1:2" x14ac:dyDescent="0.2">
      <c r="A2562" t="s">
        <v>8069</v>
      </c>
      <c r="B2562">
        <v>1531</v>
      </c>
    </row>
    <row r="2563" spans="1:2" x14ac:dyDescent="0.2">
      <c r="A2563" t="s">
        <v>7127</v>
      </c>
      <c r="B2563">
        <v>1532</v>
      </c>
    </row>
    <row r="2564" spans="1:2" x14ac:dyDescent="0.2">
      <c r="A2564" t="s">
        <v>7508</v>
      </c>
      <c r="B2564">
        <v>1533</v>
      </c>
    </row>
    <row r="2565" spans="1:2" x14ac:dyDescent="0.2">
      <c r="A2565" t="s">
        <v>6811</v>
      </c>
      <c r="B2565">
        <v>1534</v>
      </c>
    </row>
    <row r="2566" spans="1:2" x14ac:dyDescent="0.2">
      <c r="A2566" t="s">
        <v>6799</v>
      </c>
      <c r="B2566">
        <v>1535</v>
      </c>
    </row>
    <row r="2567" spans="1:2" x14ac:dyDescent="0.2">
      <c r="A2567" t="s">
        <v>8719</v>
      </c>
      <c r="B2567">
        <v>3172</v>
      </c>
    </row>
    <row r="2568" spans="1:2" x14ac:dyDescent="0.2">
      <c r="A2568" t="s">
        <v>7126</v>
      </c>
      <c r="B2568">
        <v>1536</v>
      </c>
    </row>
    <row r="2569" spans="1:2" x14ac:dyDescent="0.2">
      <c r="A2569" t="s">
        <v>7125</v>
      </c>
      <c r="B2569">
        <v>3046</v>
      </c>
    </row>
    <row r="2570" spans="1:2" x14ac:dyDescent="0.2">
      <c r="A2570" t="s">
        <v>7591</v>
      </c>
      <c r="B2570">
        <v>1537</v>
      </c>
    </row>
    <row r="2571" spans="1:2" x14ac:dyDescent="0.2">
      <c r="A2571" t="s">
        <v>8822</v>
      </c>
      <c r="B2571">
        <v>3284</v>
      </c>
    </row>
    <row r="2572" spans="1:2" x14ac:dyDescent="0.2">
      <c r="A2572" t="s">
        <v>6206</v>
      </c>
      <c r="B2572">
        <v>1538</v>
      </c>
    </row>
    <row r="2573" spans="1:2" x14ac:dyDescent="0.2">
      <c r="A2573" t="s">
        <v>6204</v>
      </c>
      <c r="B2573">
        <v>1539</v>
      </c>
    </row>
    <row r="2574" spans="1:2" x14ac:dyDescent="0.2">
      <c r="A2574" t="s">
        <v>7961</v>
      </c>
      <c r="B2574">
        <v>1540</v>
      </c>
    </row>
    <row r="2575" spans="1:2" x14ac:dyDescent="0.2">
      <c r="A2575" t="s">
        <v>7962</v>
      </c>
      <c r="B2575">
        <v>3783</v>
      </c>
    </row>
    <row r="2576" spans="1:2" x14ac:dyDescent="0.2">
      <c r="A2576" t="s">
        <v>9707</v>
      </c>
      <c r="B2576">
        <v>3784</v>
      </c>
    </row>
    <row r="2577" spans="1:2" x14ac:dyDescent="0.2">
      <c r="A2577" t="s">
        <v>7963</v>
      </c>
      <c r="B2577">
        <v>3123</v>
      </c>
    </row>
    <row r="2578" spans="1:2" x14ac:dyDescent="0.2">
      <c r="A2578" t="s">
        <v>8014</v>
      </c>
      <c r="B2578">
        <v>2864</v>
      </c>
    </row>
    <row r="2579" spans="1:2" x14ac:dyDescent="0.2">
      <c r="A2579" t="s">
        <v>10343</v>
      </c>
      <c r="B2579">
        <v>4711</v>
      </c>
    </row>
    <row r="2580" spans="1:2" x14ac:dyDescent="0.2">
      <c r="A2580" t="s">
        <v>6203</v>
      </c>
      <c r="B2580">
        <v>1541</v>
      </c>
    </row>
    <row r="2581" spans="1:2" x14ac:dyDescent="0.2">
      <c r="A2581" t="s">
        <v>6202</v>
      </c>
      <c r="B2581">
        <v>4709</v>
      </c>
    </row>
    <row r="2582" spans="1:2" x14ac:dyDescent="0.2">
      <c r="A2582" t="s">
        <v>6201</v>
      </c>
      <c r="B2582">
        <v>1542</v>
      </c>
    </row>
    <row r="2583" spans="1:2" x14ac:dyDescent="0.2">
      <c r="A2583" t="s">
        <v>8108</v>
      </c>
      <c r="B2583">
        <v>1543</v>
      </c>
    </row>
    <row r="2584" spans="1:2" x14ac:dyDescent="0.2">
      <c r="A2584" t="s">
        <v>7338</v>
      </c>
      <c r="B2584">
        <v>1544</v>
      </c>
    </row>
    <row r="2585" spans="1:2" x14ac:dyDescent="0.2">
      <c r="A2585" t="s">
        <v>7043</v>
      </c>
      <c r="B2585">
        <v>1545</v>
      </c>
    </row>
    <row r="2586" spans="1:2" x14ac:dyDescent="0.2">
      <c r="A2586" t="s">
        <v>6200</v>
      </c>
      <c r="B2586">
        <v>1546</v>
      </c>
    </row>
    <row r="2587" spans="1:2" x14ac:dyDescent="0.2">
      <c r="A2587" t="s">
        <v>6199</v>
      </c>
      <c r="B2587">
        <v>2946</v>
      </c>
    </row>
    <row r="2588" spans="1:2" x14ac:dyDescent="0.2">
      <c r="A2588" t="s">
        <v>7776</v>
      </c>
      <c r="B2588">
        <v>2808</v>
      </c>
    </row>
    <row r="2589" spans="1:2" x14ac:dyDescent="0.2">
      <c r="A2589" t="s">
        <v>10250</v>
      </c>
      <c r="B2589">
        <v>4615</v>
      </c>
    </row>
    <row r="2590" spans="1:2" x14ac:dyDescent="0.2">
      <c r="A2590" t="s">
        <v>8815</v>
      </c>
      <c r="B2590">
        <v>3275</v>
      </c>
    </row>
    <row r="2591" spans="1:2" x14ac:dyDescent="0.2">
      <c r="A2591" t="s">
        <v>7669</v>
      </c>
      <c r="B2591">
        <v>1548</v>
      </c>
    </row>
    <row r="2592" spans="1:2" x14ac:dyDescent="0.2">
      <c r="A2592" t="s">
        <v>8787</v>
      </c>
      <c r="B2592">
        <v>3629</v>
      </c>
    </row>
    <row r="2593" spans="1:2" x14ac:dyDescent="0.2">
      <c r="A2593" t="s">
        <v>7320</v>
      </c>
      <c r="B2593">
        <v>1549</v>
      </c>
    </row>
    <row r="2594" spans="1:2" x14ac:dyDescent="0.2">
      <c r="A2594" t="s">
        <v>9092</v>
      </c>
      <c r="B2594">
        <v>3555</v>
      </c>
    </row>
    <row r="2595" spans="1:2" x14ac:dyDescent="0.2">
      <c r="A2595" t="s">
        <v>6198</v>
      </c>
      <c r="B2595">
        <v>1552</v>
      </c>
    </row>
    <row r="2596" spans="1:2" x14ac:dyDescent="0.2">
      <c r="A2596" t="s">
        <v>9145</v>
      </c>
      <c r="B2596">
        <v>4644</v>
      </c>
    </row>
    <row r="2597" spans="1:2" x14ac:dyDescent="0.2">
      <c r="A2597" t="s">
        <v>6197</v>
      </c>
      <c r="B2597">
        <v>1553</v>
      </c>
    </row>
    <row r="2598" spans="1:2" x14ac:dyDescent="0.2">
      <c r="A2598" t="s">
        <v>7525</v>
      </c>
      <c r="B2598">
        <v>1554</v>
      </c>
    </row>
    <row r="2599" spans="1:2" x14ac:dyDescent="0.2">
      <c r="A2599" t="s">
        <v>10157</v>
      </c>
      <c r="B2599">
        <v>4261</v>
      </c>
    </row>
    <row r="2600" spans="1:2" x14ac:dyDescent="0.2">
      <c r="A2600" t="s">
        <v>10502</v>
      </c>
      <c r="B2600">
        <v>4862</v>
      </c>
    </row>
    <row r="2601" spans="1:2" x14ac:dyDescent="0.2">
      <c r="A2601" t="s">
        <v>6196</v>
      </c>
      <c r="B2601">
        <v>1555</v>
      </c>
    </row>
    <row r="2602" spans="1:2" x14ac:dyDescent="0.2">
      <c r="A2602" t="s">
        <v>6790</v>
      </c>
      <c r="B2602">
        <v>16</v>
      </c>
    </row>
    <row r="2603" spans="1:2" x14ac:dyDescent="0.2">
      <c r="A2603" t="s">
        <v>10429</v>
      </c>
      <c r="B2603">
        <v>4785</v>
      </c>
    </row>
    <row r="2604" spans="1:2" x14ac:dyDescent="0.2">
      <c r="A2604" t="s">
        <v>6195</v>
      </c>
      <c r="B2604">
        <v>1556</v>
      </c>
    </row>
    <row r="2605" spans="1:2" x14ac:dyDescent="0.2">
      <c r="A2605" t="s">
        <v>9148</v>
      </c>
      <c r="B2605">
        <v>3614</v>
      </c>
    </row>
    <row r="2606" spans="1:2" x14ac:dyDescent="0.2">
      <c r="A2606" t="s">
        <v>10560</v>
      </c>
      <c r="B2606">
        <v>4920</v>
      </c>
    </row>
    <row r="2607" spans="1:2" x14ac:dyDescent="0.2">
      <c r="A2607" t="s">
        <v>7300</v>
      </c>
      <c r="B2607">
        <v>1557</v>
      </c>
    </row>
    <row r="2608" spans="1:2" x14ac:dyDescent="0.2">
      <c r="A2608" t="s">
        <v>6729</v>
      </c>
      <c r="B2608">
        <v>1558</v>
      </c>
    </row>
    <row r="2609" spans="1:2" x14ac:dyDescent="0.2">
      <c r="A2609" t="s">
        <v>8456</v>
      </c>
      <c r="B2609">
        <v>1559</v>
      </c>
    </row>
    <row r="2610" spans="1:2" x14ac:dyDescent="0.2">
      <c r="A2610" t="s">
        <v>6194</v>
      </c>
      <c r="B2610">
        <v>1560</v>
      </c>
    </row>
    <row r="2611" spans="1:2" x14ac:dyDescent="0.2">
      <c r="A2611" t="s">
        <v>6192</v>
      </c>
      <c r="B2611">
        <v>3138</v>
      </c>
    </row>
    <row r="2612" spans="1:2" x14ac:dyDescent="0.2">
      <c r="A2612" t="s">
        <v>8648</v>
      </c>
      <c r="B2612">
        <v>3027</v>
      </c>
    </row>
    <row r="2613" spans="1:2" x14ac:dyDescent="0.2">
      <c r="A2613" t="s">
        <v>5756</v>
      </c>
      <c r="B2613">
        <v>1561</v>
      </c>
    </row>
    <row r="2614" spans="1:2" x14ac:dyDescent="0.2">
      <c r="A2614" t="s">
        <v>8083</v>
      </c>
      <c r="B2614">
        <v>1562</v>
      </c>
    </row>
    <row r="2615" spans="1:2" x14ac:dyDescent="0.2">
      <c r="A2615" t="s">
        <v>9052</v>
      </c>
      <c r="B2615">
        <v>3518</v>
      </c>
    </row>
    <row r="2616" spans="1:2" x14ac:dyDescent="0.2">
      <c r="A2616" t="s">
        <v>6572</v>
      </c>
      <c r="B2616">
        <v>1563</v>
      </c>
    </row>
    <row r="2617" spans="1:2" x14ac:dyDescent="0.2">
      <c r="A2617" t="s">
        <v>9088</v>
      </c>
      <c r="B2617">
        <v>3551</v>
      </c>
    </row>
    <row r="2618" spans="1:2" x14ac:dyDescent="0.2">
      <c r="A2618" t="s">
        <v>6191</v>
      </c>
      <c r="B2618">
        <v>1564</v>
      </c>
    </row>
    <row r="2619" spans="1:2" x14ac:dyDescent="0.2">
      <c r="A2619" t="s">
        <v>6190</v>
      </c>
      <c r="B2619">
        <v>1565</v>
      </c>
    </row>
    <row r="2620" spans="1:2" x14ac:dyDescent="0.2">
      <c r="A2620" t="s">
        <v>10446</v>
      </c>
      <c r="B2620">
        <v>4802</v>
      </c>
    </row>
    <row r="2621" spans="1:2" x14ac:dyDescent="0.2">
      <c r="A2621" t="s">
        <v>9106</v>
      </c>
      <c r="B2621">
        <v>3571</v>
      </c>
    </row>
    <row r="2622" spans="1:2" x14ac:dyDescent="0.2">
      <c r="A2622" t="s">
        <v>7124</v>
      </c>
      <c r="B2622">
        <v>1566</v>
      </c>
    </row>
    <row r="2623" spans="1:2" x14ac:dyDescent="0.2">
      <c r="A2623" t="s">
        <v>6189</v>
      </c>
      <c r="B2623">
        <v>1567</v>
      </c>
    </row>
    <row r="2624" spans="1:2" x14ac:dyDescent="0.2">
      <c r="A2624" t="s">
        <v>6188</v>
      </c>
      <c r="B2624">
        <v>1568</v>
      </c>
    </row>
    <row r="2625" spans="1:2" x14ac:dyDescent="0.2">
      <c r="A2625" t="s">
        <v>6187</v>
      </c>
      <c r="B2625">
        <v>1569</v>
      </c>
    </row>
    <row r="2626" spans="1:2" x14ac:dyDescent="0.2">
      <c r="A2626" t="s">
        <v>7430</v>
      </c>
      <c r="B2626">
        <v>1570</v>
      </c>
    </row>
    <row r="2627" spans="1:2" x14ac:dyDescent="0.2">
      <c r="A2627" t="s">
        <v>7731</v>
      </c>
      <c r="B2627">
        <v>1571</v>
      </c>
    </row>
    <row r="2628" spans="1:2" x14ac:dyDescent="0.2">
      <c r="A2628" t="s">
        <v>7654</v>
      </c>
      <c r="B2628">
        <v>1572</v>
      </c>
    </row>
    <row r="2629" spans="1:2" x14ac:dyDescent="0.2">
      <c r="A2629" t="s">
        <v>6186</v>
      </c>
      <c r="B2629">
        <v>1573</v>
      </c>
    </row>
    <row r="2630" spans="1:2" x14ac:dyDescent="0.2">
      <c r="A2630" t="s">
        <v>8481</v>
      </c>
      <c r="B2630">
        <v>2712</v>
      </c>
    </row>
    <row r="2631" spans="1:2" x14ac:dyDescent="0.2">
      <c r="A2631" t="s">
        <v>7335</v>
      </c>
      <c r="B2631">
        <v>1574</v>
      </c>
    </row>
    <row r="2632" spans="1:2" x14ac:dyDescent="0.2">
      <c r="A2632" t="s">
        <v>7927</v>
      </c>
      <c r="B2632">
        <v>1575</v>
      </c>
    </row>
    <row r="2633" spans="1:2" x14ac:dyDescent="0.2">
      <c r="A2633" t="s">
        <v>7318</v>
      </c>
      <c r="B2633">
        <v>1576</v>
      </c>
    </row>
    <row r="2634" spans="1:2" x14ac:dyDescent="0.2">
      <c r="A2634" t="s">
        <v>5659</v>
      </c>
      <c r="B2634">
        <v>2846</v>
      </c>
    </row>
    <row r="2635" spans="1:2" x14ac:dyDescent="0.2">
      <c r="A2635" t="s">
        <v>7044</v>
      </c>
      <c r="B2635">
        <v>1577</v>
      </c>
    </row>
    <row r="2636" spans="1:2" x14ac:dyDescent="0.2">
      <c r="A2636" t="s">
        <v>7900</v>
      </c>
      <c r="B2636">
        <v>1578</v>
      </c>
    </row>
    <row r="2637" spans="1:2" x14ac:dyDescent="0.2">
      <c r="A2637" t="s">
        <v>7075</v>
      </c>
      <c r="B2637">
        <v>1579</v>
      </c>
    </row>
    <row r="2638" spans="1:2" x14ac:dyDescent="0.2">
      <c r="A2638" t="s">
        <v>10037</v>
      </c>
      <c r="B2638">
        <v>3997</v>
      </c>
    </row>
    <row r="2639" spans="1:2" x14ac:dyDescent="0.2">
      <c r="A2639" t="s">
        <v>10031</v>
      </c>
      <c r="B2639">
        <v>3992</v>
      </c>
    </row>
    <row r="2640" spans="1:2" x14ac:dyDescent="0.2">
      <c r="A2640" t="s">
        <v>9834</v>
      </c>
      <c r="B2640">
        <v>3802</v>
      </c>
    </row>
    <row r="2641" spans="1:2" x14ac:dyDescent="0.2">
      <c r="A2641" t="s">
        <v>7536</v>
      </c>
      <c r="B2641">
        <v>1580</v>
      </c>
    </row>
    <row r="2642" spans="1:2" x14ac:dyDescent="0.2">
      <c r="A2642" t="s">
        <v>7645</v>
      </c>
      <c r="B2642">
        <v>1582</v>
      </c>
    </row>
    <row r="2643" spans="1:2" x14ac:dyDescent="0.2">
      <c r="A2643" t="s">
        <v>6102</v>
      </c>
      <c r="B2643">
        <v>1583</v>
      </c>
    </row>
    <row r="2644" spans="1:2" x14ac:dyDescent="0.2">
      <c r="A2644" t="s">
        <v>8520</v>
      </c>
      <c r="B2644">
        <v>2401</v>
      </c>
    </row>
    <row r="2645" spans="1:2" x14ac:dyDescent="0.2">
      <c r="A2645" t="s">
        <v>8521</v>
      </c>
      <c r="B2645">
        <v>3251</v>
      </c>
    </row>
    <row r="2646" spans="1:2" x14ac:dyDescent="0.2">
      <c r="A2646" t="s">
        <v>6573</v>
      </c>
      <c r="B2646">
        <v>1584</v>
      </c>
    </row>
    <row r="2647" spans="1:2" x14ac:dyDescent="0.2">
      <c r="A2647" t="s">
        <v>9233</v>
      </c>
      <c r="B2647">
        <v>5073</v>
      </c>
    </row>
    <row r="2648" spans="1:2" x14ac:dyDescent="0.2">
      <c r="A2648" t="s">
        <v>7870</v>
      </c>
      <c r="B2648">
        <v>1585</v>
      </c>
    </row>
    <row r="2649" spans="1:2" x14ac:dyDescent="0.2">
      <c r="A2649" t="s">
        <v>6185</v>
      </c>
      <c r="B2649">
        <v>1586</v>
      </c>
    </row>
    <row r="2650" spans="1:2" x14ac:dyDescent="0.2">
      <c r="A2650" t="s">
        <v>9887</v>
      </c>
      <c r="B2650">
        <v>3849</v>
      </c>
    </row>
    <row r="2651" spans="1:2" x14ac:dyDescent="0.2">
      <c r="A2651" t="s">
        <v>10187</v>
      </c>
      <c r="B2651">
        <v>4569</v>
      </c>
    </row>
    <row r="2652" spans="1:2" x14ac:dyDescent="0.2">
      <c r="A2652" t="s">
        <v>5669</v>
      </c>
      <c r="B2652">
        <v>1587</v>
      </c>
    </row>
    <row r="2653" spans="1:2" x14ac:dyDescent="0.2">
      <c r="A2653" t="s">
        <v>6184</v>
      </c>
      <c r="B2653">
        <v>1588</v>
      </c>
    </row>
    <row r="2654" spans="1:2" x14ac:dyDescent="0.2">
      <c r="A2654" t="s">
        <v>6183</v>
      </c>
      <c r="B2654">
        <v>1589</v>
      </c>
    </row>
    <row r="2655" spans="1:2" x14ac:dyDescent="0.2">
      <c r="A2655" t="s">
        <v>10045</v>
      </c>
      <c r="B2655">
        <v>4507</v>
      </c>
    </row>
    <row r="2656" spans="1:2" x14ac:dyDescent="0.2">
      <c r="A2656" t="s">
        <v>7808</v>
      </c>
      <c r="B2656">
        <v>1590</v>
      </c>
    </row>
    <row r="2657" spans="1:2" x14ac:dyDescent="0.2">
      <c r="A2657" t="s">
        <v>9740</v>
      </c>
      <c r="B2657">
        <v>3702</v>
      </c>
    </row>
    <row r="2658" spans="1:2" x14ac:dyDescent="0.2">
      <c r="A2658" t="s">
        <v>9072</v>
      </c>
      <c r="B2658">
        <v>3532</v>
      </c>
    </row>
    <row r="2659" spans="1:2" x14ac:dyDescent="0.2">
      <c r="A2659" t="s">
        <v>9073</v>
      </c>
      <c r="B2659">
        <v>3533</v>
      </c>
    </row>
    <row r="2660" spans="1:2" x14ac:dyDescent="0.2">
      <c r="A2660" t="s">
        <v>9414</v>
      </c>
      <c r="B2660">
        <v>5267</v>
      </c>
    </row>
    <row r="2661" spans="1:2" x14ac:dyDescent="0.2">
      <c r="A2661" t="s">
        <v>10578</v>
      </c>
      <c r="B2661">
        <v>5368</v>
      </c>
    </row>
    <row r="2662" spans="1:2" x14ac:dyDescent="0.2">
      <c r="A2662" t="s">
        <v>6802</v>
      </c>
      <c r="B2662">
        <v>1591</v>
      </c>
    </row>
    <row r="2663" spans="1:2" x14ac:dyDescent="0.2">
      <c r="A2663" t="s">
        <v>9197</v>
      </c>
      <c r="B2663">
        <v>5023</v>
      </c>
    </row>
    <row r="2664" spans="1:2" x14ac:dyDescent="0.2">
      <c r="A2664" t="s">
        <v>7773</v>
      </c>
      <c r="B2664">
        <v>1592</v>
      </c>
    </row>
    <row r="2665" spans="1:2" x14ac:dyDescent="0.2">
      <c r="A2665" t="s">
        <v>6182</v>
      </c>
      <c r="B2665">
        <v>1593</v>
      </c>
    </row>
    <row r="2666" spans="1:2" x14ac:dyDescent="0.2">
      <c r="A2666" t="s">
        <v>10347</v>
      </c>
      <c r="B2666">
        <v>4714</v>
      </c>
    </row>
    <row r="2667" spans="1:2" x14ac:dyDescent="0.2">
      <c r="A2667" t="s">
        <v>7711</v>
      </c>
      <c r="B2667">
        <v>1594</v>
      </c>
    </row>
    <row r="2668" spans="1:2" x14ac:dyDescent="0.2">
      <c r="A2668" t="s">
        <v>10473</v>
      </c>
      <c r="B2668">
        <v>4832</v>
      </c>
    </row>
    <row r="2669" spans="1:2" x14ac:dyDescent="0.2">
      <c r="A2669" t="s">
        <v>10397</v>
      </c>
      <c r="B2669">
        <v>4754</v>
      </c>
    </row>
    <row r="2670" spans="1:2" x14ac:dyDescent="0.2">
      <c r="A2670" t="s">
        <v>7022</v>
      </c>
      <c r="B2670">
        <v>1595</v>
      </c>
    </row>
    <row r="2671" spans="1:2" x14ac:dyDescent="0.2">
      <c r="A2671" t="s">
        <v>5679</v>
      </c>
      <c r="B2671">
        <v>1596</v>
      </c>
    </row>
    <row r="2672" spans="1:2" x14ac:dyDescent="0.2">
      <c r="A2672" t="s">
        <v>6181</v>
      </c>
      <c r="B2672">
        <v>1597</v>
      </c>
    </row>
    <row r="2673" spans="1:2" x14ac:dyDescent="0.2">
      <c r="A2673" t="s">
        <v>8517</v>
      </c>
      <c r="B2673">
        <v>2507</v>
      </c>
    </row>
    <row r="2674" spans="1:2" x14ac:dyDescent="0.2">
      <c r="A2674" t="s">
        <v>7957</v>
      </c>
      <c r="B2674">
        <v>1598</v>
      </c>
    </row>
    <row r="2675" spans="1:2" x14ac:dyDescent="0.2">
      <c r="A2675" t="s">
        <v>7942</v>
      </c>
      <c r="B2675">
        <v>1599</v>
      </c>
    </row>
    <row r="2676" spans="1:2" x14ac:dyDescent="0.2">
      <c r="A2676" t="s">
        <v>9136</v>
      </c>
      <c r="B2676">
        <v>3601</v>
      </c>
    </row>
    <row r="2677" spans="1:2" x14ac:dyDescent="0.2">
      <c r="A2677" t="s">
        <v>8254</v>
      </c>
      <c r="B2677">
        <v>1600</v>
      </c>
    </row>
    <row r="2678" spans="1:2" x14ac:dyDescent="0.2">
      <c r="A2678" t="s">
        <v>6180</v>
      </c>
      <c r="B2678">
        <v>1601</v>
      </c>
    </row>
    <row r="2679" spans="1:2" x14ac:dyDescent="0.2">
      <c r="A2679" t="s">
        <v>8754</v>
      </c>
      <c r="B2679">
        <v>3215</v>
      </c>
    </row>
    <row r="2680" spans="1:2" x14ac:dyDescent="0.2">
      <c r="A2680" t="s">
        <v>7123</v>
      </c>
      <c r="B2680">
        <v>1602</v>
      </c>
    </row>
    <row r="2681" spans="1:2" x14ac:dyDescent="0.2">
      <c r="A2681" t="s">
        <v>8231</v>
      </c>
      <c r="B2681">
        <v>1603</v>
      </c>
    </row>
    <row r="2682" spans="1:2" x14ac:dyDescent="0.2">
      <c r="A2682" t="s">
        <v>6178</v>
      </c>
      <c r="B2682">
        <v>1604</v>
      </c>
    </row>
    <row r="2683" spans="1:2" x14ac:dyDescent="0.2">
      <c r="A2683" t="s">
        <v>6174</v>
      </c>
      <c r="B2683">
        <v>1606</v>
      </c>
    </row>
    <row r="2684" spans="1:2" x14ac:dyDescent="0.2">
      <c r="A2684" t="s">
        <v>6177</v>
      </c>
      <c r="B2684">
        <v>1605</v>
      </c>
    </row>
    <row r="2685" spans="1:2" x14ac:dyDescent="0.2">
      <c r="A2685" t="s">
        <v>6173</v>
      </c>
      <c r="B2685">
        <v>3157</v>
      </c>
    </row>
    <row r="2686" spans="1:2" x14ac:dyDescent="0.2">
      <c r="A2686" t="s">
        <v>6176</v>
      </c>
      <c r="B2686">
        <v>3156</v>
      </c>
    </row>
    <row r="2687" spans="1:2" x14ac:dyDescent="0.2">
      <c r="A2687" t="s">
        <v>6172</v>
      </c>
      <c r="B2687">
        <v>4</v>
      </c>
    </row>
    <row r="2688" spans="1:2" x14ac:dyDescent="0.2">
      <c r="A2688" t="s">
        <v>8116</v>
      </c>
      <c r="B2688">
        <v>1607</v>
      </c>
    </row>
    <row r="2689" spans="1:2" x14ac:dyDescent="0.2">
      <c r="A2689" t="s">
        <v>10029</v>
      </c>
      <c r="B2689">
        <v>3990</v>
      </c>
    </row>
    <row r="2690" spans="1:2" x14ac:dyDescent="0.2">
      <c r="A2690" t="s">
        <v>9295</v>
      </c>
      <c r="B2690">
        <v>5188</v>
      </c>
    </row>
    <row r="2691" spans="1:2" x14ac:dyDescent="0.2">
      <c r="A2691" t="s">
        <v>7122</v>
      </c>
      <c r="B2691">
        <v>1608</v>
      </c>
    </row>
    <row r="2692" spans="1:2" x14ac:dyDescent="0.2">
      <c r="A2692" t="s">
        <v>6575</v>
      </c>
      <c r="B2692">
        <v>1609</v>
      </c>
    </row>
    <row r="2693" spans="1:2" x14ac:dyDescent="0.2">
      <c r="A2693" t="s">
        <v>6982</v>
      </c>
      <c r="B2693">
        <v>1610</v>
      </c>
    </row>
    <row r="2694" spans="1:2" x14ac:dyDescent="0.2">
      <c r="A2694" t="s">
        <v>10062</v>
      </c>
      <c r="B2694">
        <v>4519</v>
      </c>
    </row>
    <row r="2695" spans="1:2" x14ac:dyDescent="0.2">
      <c r="A2695" t="s">
        <v>8310</v>
      </c>
      <c r="B2695">
        <v>1611</v>
      </c>
    </row>
    <row r="2696" spans="1:2" x14ac:dyDescent="0.2">
      <c r="A2696" t="s">
        <v>7121</v>
      </c>
      <c r="B2696">
        <v>1612</v>
      </c>
    </row>
    <row r="2697" spans="1:2" x14ac:dyDescent="0.2">
      <c r="A2697" t="s">
        <v>6171</v>
      </c>
      <c r="B2697">
        <v>1613</v>
      </c>
    </row>
    <row r="2698" spans="1:2" x14ac:dyDescent="0.2">
      <c r="A2698" t="s">
        <v>9330</v>
      </c>
      <c r="B2698">
        <v>5172</v>
      </c>
    </row>
    <row r="2699" spans="1:2" x14ac:dyDescent="0.2">
      <c r="A2699" t="s">
        <v>7409</v>
      </c>
      <c r="B2699">
        <v>1614</v>
      </c>
    </row>
    <row r="2700" spans="1:2" x14ac:dyDescent="0.2">
      <c r="A2700" t="s">
        <v>9726</v>
      </c>
      <c r="B2700">
        <v>3689</v>
      </c>
    </row>
    <row r="2701" spans="1:2" x14ac:dyDescent="0.2">
      <c r="A2701" t="s">
        <v>9727</v>
      </c>
      <c r="B2701">
        <v>3690</v>
      </c>
    </row>
    <row r="2702" spans="1:2" x14ac:dyDescent="0.2">
      <c r="A2702" t="s">
        <v>6169</v>
      </c>
      <c r="B2702">
        <v>1615</v>
      </c>
    </row>
    <row r="2703" spans="1:2" x14ac:dyDescent="0.2">
      <c r="A2703" t="s">
        <v>6576</v>
      </c>
      <c r="B2703">
        <v>1616</v>
      </c>
    </row>
    <row r="2704" spans="1:2" x14ac:dyDescent="0.2">
      <c r="A2704" t="s">
        <v>7431</v>
      </c>
      <c r="B2704">
        <v>1617</v>
      </c>
    </row>
    <row r="2705" spans="1:2" x14ac:dyDescent="0.2">
      <c r="A2705" t="s">
        <v>7432</v>
      </c>
      <c r="B2705">
        <v>2929</v>
      </c>
    </row>
    <row r="2706" spans="1:2" x14ac:dyDescent="0.2">
      <c r="A2706" t="s">
        <v>9513</v>
      </c>
      <c r="B2706">
        <v>5335</v>
      </c>
    </row>
    <row r="2707" spans="1:2" x14ac:dyDescent="0.2">
      <c r="A2707" t="s">
        <v>8221</v>
      </c>
      <c r="B2707">
        <v>1618</v>
      </c>
    </row>
    <row r="2708" spans="1:2" x14ac:dyDescent="0.2">
      <c r="A2708" t="s">
        <v>6877</v>
      </c>
      <c r="B2708">
        <v>1619</v>
      </c>
    </row>
    <row r="2709" spans="1:2" x14ac:dyDescent="0.2">
      <c r="A2709" t="s">
        <v>9954</v>
      </c>
      <c r="B2709">
        <v>3920</v>
      </c>
    </row>
    <row r="2710" spans="1:2" x14ac:dyDescent="0.2">
      <c r="A2710" t="s">
        <v>7366</v>
      </c>
      <c r="B2710">
        <v>2802</v>
      </c>
    </row>
    <row r="2711" spans="1:2" x14ac:dyDescent="0.2">
      <c r="A2711" t="s">
        <v>9943</v>
      </c>
      <c r="B2711">
        <v>3909</v>
      </c>
    </row>
    <row r="2712" spans="1:2" x14ac:dyDescent="0.2">
      <c r="A2712" t="s">
        <v>9034</v>
      </c>
      <c r="B2712">
        <v>3501</v>
      </c>
    </row>
    <row r="2713" spans="1:2" x14ac:dyDescent="0.2">
      <c r="A2713" t="s">
        <v>7120</v>
      </c>
      <c r="B2713">
        <v>1620</v>
      </c>
    </row>
    <row r="2714" spans="1:2" x14ac:dyDescent="0.2">
      <c r="A2714" t="s">
        <v>6168</v>
      </c>
      <c r="B2714">
        <v>1621</v>
      </c>
    </row>
    <row r="2715" spans="1:2" x14ac:dyDescent="0.2">
      <c r="A2715" t="s">
        <v>7857</v>
      </c>
      <c r="B2715">
        <v>1622</v>
      </c>
    </row>
    <row r="2716" spans="1:2" x14ac:dyDescent="0.2">
      <c r="A2716" t="s">
        <v>9166</v>
      </c>
      <c r="B2716">
        <v>3634</v>
      </c>
    </row>
    <row r="2717" spans="1:2" x14ac:dyDescent="0.2">
      <c r="A2717" t="s">
        <v>7389</v>
      </c>
      <c r="B2717">
        <v>1623</v>
      </c>
    </row>
    <row r="2718" spans="1:2" x14ac:dyDescent="0.2">
      <c r="A2718" t="s">
        <v>9224</v>
      </c>
      <c r="B2718">
        <v>5060</v>
      </c>
    </row>
    <row r="2719" spans="1:2" x14ac:dyDescent="0.2">
      <c r="A2719" t="s">
        <v>6166</v>
      </c>
      <c r="B2719">
        <v>1624</v>
      </c>
    </row>
    <row r="2720" spans="1:2" x14ac:dyDescent="0.2">
      <c r="A2720" t="s">
        <v>6162</v>
      </c>
      <c r="B2720">
        <v>1625</v>
      </c>
    </row>
    <row r="2721" spans="1:2" x14ac:dyDescent="0.2">
      <c r="A2721" t="s">
        <v>8195</v>
      </c>
      <c r="B2721">
        <v>1626</v>
      </c>
    </row>
    <row r="2722" spans="1:2" x14ac:dyDescent="0.2">
      <c r="A2722" t="s">
        <v>10556</v>
      </c>
      <c r="B2722">
        <v>4916</v>
      </c>
    </row>
    <row r="2723" spans="1:2" x14ac:dyDescent="0.2">
      <c r="A2723" t="s">
        <v>10482</v>
      </c>
      <c r="B2723">
        <v>4842</v>
      </c>
    </row>
    <row r="2724" spans="1:2" x14ac:dyDescent="0.2">
      <c r="A2724" t="s">
        <v>9022</v>
      </c>
      <c r="B2724">
        <v>3489</v>
      </c>
    </row>
    <row r="2725" spans="1:2" x14ac:dyDescent="0.2">
      <c r="A2725" t="s">
        <v>6337</v>
      </c>
      <c r="B2725">
        <v>1628</v>
      </c>
    </row>
    <row r="2726" spans="1:2" x14ac:dyDescent="0.2">
      <c r="A2726" t="s">
        <v>10003</v>
      </c>
      <c r="B2726">
        <v>3966</v>
      </c>
    </row>
    <row r="2727" spans="1:2" x14ac:dyDescent="0.2">
      <c r="A2727" t="s">
        <v>8937</v>
      </c>
      <c r="B2727">
        <v>3403</v>
      </c>
    </row>
    <row r="2728" spans="1:2" x14ac:dyDescent="0.2">
      <c r="A2728" t="s">
        <v>9572</v>
      </c>
      <c r="B2728">
        <v>3682</v>
      </c>
    </row>
    <row r="2729" spans="1:2" x14ac:dyDescent="0.2">
      <c r="A2729" t="s">
        <v>8547</v>
      </c>
      <c r="B2729">
        <v>1060</v>
      </c>
    </row>
    <row r="2730" spans="1:2" x14ac:dyDescent="0.2">
      <c r="A2730" t="s">
        <v>9415</v>
      </c>
      <c r="B2730">
        <v>5268</v>
      </c>
    </row>
    <row r="2731" spans="1:2" x14ac:dyDescent="0.2">
      <c r="A2731" t="s">
        <v>9744</v>
      </c>
      <c r="B2731">
        <v>3706</v>
      </c>
    </row>
    <row r="2732" spans="1:2" x14ac:dyDescent="0.2">
      <c r="A2732" t="s">
        <v>10518</v>
      </c>
      <c r="B2732">
        <v>4880</v>
      </c>
    </row>
    <row r="2733" spans="1:2" x14ac:dyDescent="0.2">
      <c r="A2733" t="s">
        <v>9514</v>
      </c>
      <c r="B2733">
        <v>5336</v>
      </c>
    </row>
    <row r="2734" spans="1:2" x14ac:dyDescent="0.2">
      <c r="A2734" t="s">
        <v>9155</v>
      </c>
      <c r="B2734">
        <v>3621</v>
      </c>
    </row>
    <row r="2735" spans="1:2" x14ac:dyDescent="0.2">
      <c r="A2735" t="s">
        <v>9122</v>
      </c>
      <c r="B2735">
        <v>3586</v>
      </c>
    </row>
    <row r="2736" spans="1:2" x14ac:dyDescent="0.2">
      <c r="A2736" t="s">
        <v>10409</v>
      </c>
      <c r="B2736">
        <v>4766</v>
      </c>
    </row>
    <row r="2737" spans="1:2" x14ac:dyDescent="0.2">
      <c r="A2737" t="s">
        <v>7771</v>
      </c>
      <c r="B2737">
        <v>1629</v>
      </c>
    </row>
    <row r="2738" spans="1:2" x14ac:dyDescent="0.2">
      <c r="A2738" t="s">
        <v>9082</v>
      </c>
      <c r="B2738">
        <v>3545</v>
      </c>
    </row>
    <row r="2739" spans="1:2" x14ac:dyDescent="0.2">
      <c r="A2739" t="s">
        <v>8834</v>
      </c>
      <c r="B2739">
        <v>3299</v>
      </c>
    </row>
    <row r="2740" spans="1:2" x14ac:dyDescent="0.2">
      <c r="A2740" t="s">
        <v>6161</v>
      </c>
      <c r="B2740">
        <v>1630</v>
      </c>
    </row>
    <row r="2741" spans="1:2" x14ac:dyDescent="0.2">
      <c r="A2741" t="s">
        <v>6160</v>
      </c>
      <c r="B2741">
        <v>1631</v>
      </c>
    </row>
    <row r="2742" spans="1:2" x14ac:dyDescent="0.2">
      <c r="A2742" t="s">
        <v>7021</v>
      </c>
      <c r="B2742">
        <v>1632</v>
      </c>
    </row>
    <row r="2743" spans="1:2" x14ac:dyDescent="0.2">
      <c r="A2743" t="s">
        <v>7516</v>
      </c>
      <c r="B2743">
        <v>1633</v>
      </c>
    </row>
    <row r="2744" spans="1:2" x14ac:dyDescent="0.2">
      <c r="A2744" t="s">
        <v>10280</v>
      </c>
      <c r="B2744">
        <v>4637</v>
      </c>
    </row>
    <row r="2745" spans="1:2" x14ac:dyDescent="0.2">
      <c r="A2745" t="s">
        <v>6159</v>
      </c>
      <c r="B2745">
        <v>1634</v>
      </c>
    </row>
    <row r="2746" spans="1:2" x14ac:dyDescent="0.2">
      <c r="A2746" t="s">
        <v>6158</v>
      </c>
      <c r="B2746">
        <v>1635</v>
      </c>
    </row>
    <row r="2747" spans="1:2" x14ac:dyDescent="0.2">
      <c r="A2747" t="s">
        <v>6157</v>
      </c>
      <c r="B2747">
        <v>1636</v>
      </c>
    </row>
    <row r="2748" spans="1:2" x14ac:dyDescent="0.2">
      <c r="A2748" t="s">
        <v>10265</v>
      </c>
      <c r="B2748">
        <v>4626</v>
      </c>
    </row>
    <row r="2749" spans="1:2" x14ac:dyDescent="0.2">
      <c r="A2749" t="s">
        <v>8860</v>
      </c>
      <c r="B2749">
        <v>3321</v>
      </c>
    </row>
    <row r="2750" spans="1:2" x14ac:dyDescent="0.2">
      <c r="A2750" t="s">
        <v>7119</v>
      </c>
      <c r="B2750">
        <v>1639</v>
      </c>
    </row>
    <row r="2751" spans="1:2" x14ac:dyDescent="0.2">
      <c r="A2751" t="s">
        <v>7042</v>
      </c>
      <c r="B2751">
        <v>1640</v>
      </c>
    </row>
    <row r="2752" spans="1:2" x14ac:dyDescent="0.2">
      <c r="A2752" t="s">
        <v>9139</v>
      </c>
      <c r="B2752">
        <v>3604</v>
      </c>
    </row>
    <row r="2753" spans="1:2" x14ac:dyDescent="0.2">
      <c r="A2753" t="s">
        <v>6156</v>
      </c>
      <c r="B2753">
        <v>1641</v>
      </c>
    </row>
    <row r="2754" spans="1:2" x14ac:dyDescent="0.2">
      <c r="A2754" t="s">
        <v>9730</v>
      </c>
      <c r="B2754">
        <v>3693</v>
      </c>
    </row>
    <row r="2755" spans="1:2" x14ac:dyDescent="0.2">
      <c r="A2755" t="s">
        <v>7118</v>
      </c>
      <c r="B2755">
        <v>1642</v>
      </c>
    </row>
    <row r="2756" spans="1:2" x14ac:dyDescent="0.2">
      <c r="A2756" t="s">
        <v>10098</v>
      </c>
      <c r="B2756">
        <v>1643</v>
      </c>
    </row>
    <row r="2757" spans="1:2" x14ac:dyDescent="0.2">
      <c r="A2757" t="s">
        <v>8983</v>
      </c>
      <c r="B2757">
        <v>3446</v>
      </c>
    </row>
    <row r="2758" spans="1:2" x14ac:dyDescent="0.2">
      <c r="A2758" t="s">
        <v>7657</v>
      </c>
      <c r="B2758">
        <v>1644</v>
      </c>
    </row>
    <row r="2759" spans="1:2" x14ac:dyDescent="0.2">
      <c r="A2759" t="s">
        <v>6153</v>
      </c>
      <c r="B2759">
        <v>1645</v>
      </c>
    </row>
    <row r="2760" spans="1:2" x14ac:dyDescent="0.2">
      <c r="A2760" t="s">
        <v>8034</v>
      </c>
      <c r="B2760">
        <v>1646</v>
      </c>
    </row>
    <row r="2761" spans="1:2" x14ac:dyDescent="0.2">
      <c r="A2761" t="s">
        <v>9300</v>
      </c>
      <c r="B2761">
        <v>5139</v>
      </c>
    </row>
    <row r="2762" spans="1:2" x14ac:dyDescent="0.2">
      <c r="A2762" t="s">
        <v>9531</v>
      </c>
      <c r="B2762">
        <v>5365</v>
      </c>
    </row>
    <row r="2763" spans="1:2" x14ac:dyDescent="0.2">
      <c r="A2763" t="s">
        <v>6358</v>
      </c>
      <c r="B2763">
        <v>1647</v>
      </c>
    </row>
    <row r="2764" spans="1:2" x14ac:dyDescent="0.2">
      <c r="A2764" t="s">
        <v>8717</v>
      </c>
      <c r="B2764">
        <v>3217</v>
      </c>
    </row>
    <row r="2765" spans="1:2" x14ac:dyDescent="0.2">
      <c r="A2765" t="s">
        <v>8551</v>
      </c>
      <c r="B2765">
        <v>787</v>
      </c>
    </row>
    <row r="2766" spans="1:2" x14ac:dyDescent="0.2">
      <c r="A2766" t="s">
        <v>5666</v>
      </c>
      <c r="B2766">
        <v>2842</v>
      </c>
    </row>
    <row r="2767" spans="1:2" x14ac:dyDescent="0.2">
      <c r="A2767" t="s">
        <v>7604</v>
      </c>
      <c r="B2767">
        <v>1649</v>
      </c>
    </row>
    <row r="2768" spans="1:2" x14ac:dyDescent="0.2">
      <c r="A2768" t="s">
        <v>9867</v>
      </c>
      <c r="B2768">
        <v>3831</v>
      </c>
    </row>
    <row r="2769" spans="1:2" x14ac:dyDescent="0.2">
      <c r="A2769" t="s">
        <v>10504</v>
      </c>
      <c r="B2769">
        <v>4866</v>
      </c>
    </row>
    <row r="2770" spans="1:2" x14ac:dyDescent="0.2">
      <c r="A2770" t="s">
        <v>10203</v>
      </c>
      <c r="B2770">
        <v>4580</v>
      </c>
    </row>
    <row r="2771" spans="1:2" x14ac:dyDescent="0.2">
      <c r="A2771" t="s">
        <v>6152</v>
      </c>
      <c r="B2771">
        <v>1650</v>
      </c>
    </row>
    <row r="2772" spans="1:2" x14ac:dyDescent="0.2">
      <c r="A2772" t="s">
        <v>6150</v>
      </c>
      <c r="B2772">
        <v>1651</v>
      </c>
    </row>
    <row r="2773" spans="1:2" x14ac:dyDescent="0.2">
      <c r="A2773" t="s">
        <v>6149</v>
      </c>
      <c r="B2773">
        <v>1652</v>
      </c>
    </row>
    <row r="2774" spans="1:2" x14ac:dyDescent="0.2">
      <c r="A2774" t="s">
        <v>7749</v>
      </c>
      <c r="B2774">
        <v>1653</v>
      </c>
    </row>
    <row r="2775" spans="1:2" x14ac:dyDescent="0.2">
      <c r="A2775" t="s">
        <v>8870</v>
      </c>
      <c r="B2775">
        <v>3331</v>
      </c>
    </row>
    <row r="2776" spans="1:2" x14ac:dyDescent="0.2">
      <c r="A2776" t="s">
        <v>8657</v>
      </c>
      <c r="B2776">
        <v>3043</v>
      </c>
    </row>
    <row r="2777" spans="1:2" x14ac:dyDescent="0.2">
      <c r="A2777" t="s">
        <v>9250</v>
      </c>
      <c r="B2777">
        <v>5095</v>
      </c>
    </row>
    <row r="2778" spans="1:2" x14ac:dyDescent="0.2">
      <c r="A2778" t="s">
        <v>7218</v>
      </c>
      <c r="B2778">
        <v>1655</v>
      </c>
    </row>
    <row r="2779" spans="1:2" x14ac:dyDescent="0.2">
      <c r="A2779" t="s">
        <v>7217</v>
      </c>
      <c r="B2779">
        <v>3129</v>
      </c>
    </row>
    <row r="2780" spans="1:2" x14ac:dyDescent="0.2">
      <c r="A2780" t="s">
        <v>7216</v>
      </c>
      <c r="B2780">
        <v>2916</v>
      </c>
    </row>
    <row r="2781" spans="1:2" x14ac:dyDescent="0.2">
      <c r="A2781" t="s">
        <v>6327</v>
      </c>
      <c r="B2781">
        <v>1656</v>
      </c>
    </row>
    <row r="2782" spans="1:2" x14ac:dyDescent="0.2">
      <c r="A2782" t="s">
        <v>8205</v>
      </c>
      <c r="B2782">
        <v>1657</v>
      </c>
    </row>
    <row r="2783" spans="1:2" x14ac:dyDescent="0.2">
      <c r="A2783" t="s">
        <v>6981</v>
      </c>
      <c r="B2783">
        <v>1658</v>
      </c>
    </row>
    <row r="2784" spans="1:2" x14ac:dyDescent="0.2">
      <c r="A2784" t="s">
        <v>9391</v>
      </c>
      <c r="B2784">
        <v>5099</v>
      </c>
    </row>
    <row r="2785" spans="1:2" x14ac:dyDescent="0.2">
      <c r="A2785" t="s">
        <v>9577</v>
      </c>
      <c r="B2785">
        <v>1659</v>
      </c>
    </row>
    <row r="2786" spans="1:2" x14ac:dyDescent="0.2">
      <c r="A2786" t="s">
        <v>5654</v>
      </c>
      <c r="B2786">
        <v>1660</v>
      </c>
    </row>
    <row r="2787" spans="1:2" x14ac:dyDescent="0.2">
      <c r="A2787" t="s">
        <v>5655</v>
      </c>
      <c r="B2787">
        <v>1661</v>
      </c>
    </row>
    <row r="2788" spans="1:2" x14ac:dyDescent="0.2">
      <c r="A2788" t="s">
        <v>5653</v>
      </c>
      <c r="B2788">
        <v>3028</v>
      </c>
    </row>
    <row r="2789" spans="1:2" x14ac:dyDescent="0.2">
      <c r="A2789" t="s">
        <v>5656</v>
      </c>
      <c r="B2789">
        <v>2849</v>
      </c>
    </row>
    <row r="2790" spans="1:2" x14ac:dyDescent="0.2">
      <c r="A2790" t="s">
        <v>5657</v>
      </c>
      <c r="B2790">
        <v>2850</v>
      </c>
    </row>
    <row r="2791" spans="1:2" x14ac:dyDescent="0.2">
      <c r="A2791" t="s">
        <v>6147</v>
      </c>
      <c r="B2791">
        <v>1662</v>
      </c>
    </row>
    <row r="2792" spans="1:2" x14ac:dyDescent="0.2">
      <c r="A2792" t="s">
        <v>8085</v>
      </c>
      <c r="B2792">
        <v>1663</v>
      </c>
    </row>
    <row r="2793" spans="1:2" x14ac:dyDescent="0.2">
      <c r="A2793" t="s">
        <v>9194</v>
      </c>
      <c r="B2793">
        <v>5021</v>
      </c>
    </row>
    <row r="2794" spans="1:2" x14ac:dyDescent="0.2">
      <c r="A2794" t="s">
        <v>9130</v>
      </c>
      <c r="B2794">
        <v>3595</v>
      </c>
    </row>
    <row r="2795" spans="1:2" x14ac:dyDescent="0.2">
      <c r="A2795" t="s">
        <v>9131</v>
      </c>
      <c r="B2795">
        <v>3596</v>
      </c>
    </row>
    <row r="2796" spans="1:2" x14ac:dyDescent="0.2">
      <c r="A2796" t="s">
        <v>9132</v>
      </c>
      <c r="B2796">
        <v>3597</v>
      </c>
    </row>
    <row r="2797" spans="1:2" x14ac:dyDescent="0.2">
      <c r="A2797" t="s">
        <v>9133</v>
      </c>
      <c r="B2797">
        <v>3598</v>
      </c>
    </row>
    <row r="2798" spans="1:2" x14ac:dyDescent="0.2">
      <c r="A2798" t="s">
        <v>8181</v>
      </c>
      <c r="B2798">
        <v>1664</v>
      </c>
    </row>
    <row r="2799" spans="1:2" x14ac:dyDescent="0.2">
      <c r="A2799" t="s">
        <v>8050</v>
      </c>
      <c r="B2799">
        <v>1666</v>
      </c>
    </row>
    <row r="2800" spans="1:2" x14ac:dyDescent="0.2">
      <c r="A2800" t="s">
        <v>8673</v>
      </c>
      <c r="B2800">
        <v>3065</v>
      </c>
    </row>
    <row r="2801" spans="1:2" x14ac:dyDescent="0.2">
      <c r="A2801" t="s">
        <v>9405</v>
      </c>
      <c r="B2801">
        <v>5258</v>
      </c>
    </row>
    <row r="2802" spans="1:2" x14ac:dyDescent="0.2">
      <c r="A2802" t="s">
        <v>9923</v>
      </c>
      <c r="B2802">
        <v>3891</v>
      </c>
    </row>
    <row r="2803" spans="1:2" x14ac:dyDescent="0.2">
      <c r="A2803" t="s">
        <v>7117</v>
      </c>
      <c r="B2803">
        <v>1667</v>
      </c>
    </row>
    <row r="2804" spans="1:2" x14ac:dyDescent="0.2">
      <c r="A2804" t="s">
        <v>6146</v>
      </c>
      <c r="B2804">
        <v>1668</v>
      </c>
    </row>
    <row r="2805" spans="1:2" x14ac:dyDescent="0.2">
      <c r="A2805" t="s">
        <v>6145</v>
      </c>
      <c r="B2805">
        <v>1669</v>
      </c>
    </row>
    <row r="2806" spans="1:2" x14ac:dyDescent="0.2">
      <c r="A2806" t="s">
        <v>9046</v>
      </c>
      <c r="B2806">
        <v>3512</v>
      </c>
    </row>
    <row r="2807" spans="1:2" x14ac:dyDescent="0.2">
      <c r="A2807" t="s">
        <v>7687</v>
      </c>
      <c r="B2807">
        <v>1670</v>
      </c>
    </row>
    <row r="2808" spans="1:2" x14ac:dyDescent="0.2">
      <c r="A2808" t="s">
        <v>6144</v>
      </c>
      <c r="B2808">
        <v>1671</v>
      </c>
    </row>
    <row r="2809" spans="1:2" x14ac:dyDescent="0.2">
      <c r="A2809" t="s">
        <v>7467</v>
      </c>
      <c r="B2809">
        <v>1672</v>
      </c>
    </row>
    <row r="2810" spans="1:2" x14ac:dyDescent="0.2">
      <c r="A2810" t="s">
        <v>8844</v>
      </c>
      <c r="B2810">
        <v>3309</v>
      </c>
    </row>
    <row r="2811" spans="1:2" x14ac:dyDescent="0.2">
      <c r="A2811" t="s">
        <v>7116</v>
      </c>
      <c r="B2811">
        <v>1673</v>
      </c>
    </row>
    <row r="2812" spans="1:2" x14ac:dyDescent="0.2">
      <c r="A2812" t="s">
        <v>6143</v>
      </c>
      <c r="B2812">
        <v>1674</v>
      </c>
    </row>
    <row r="2813" spans="1:2" x14ac:dyDescent="0.2">
      <c r="A2813" t="s">
        <v>5758</v>
      </c>
      <c r="B2813">
        <v>1675</v>
      </c>
    </row>
    <row r="2814" spans="1:2" x14ac:dyDescent="0.2">
      <c r="A2814" t="s">
        <v>7920</v>
      </c>
      <c r="B2814">
        <v>1676</v>
      </c>
    </row>
    <row r="2815" spans="1:2" x14ac:dyDescent="0.2">
      <c r="A2815" t="s">
        <v>10554</v>
      </c>
      <c r="B2815">
        <v>5821</v>
      </c>
    </row>
    <row r="2816" spans="1:2" x14ac:dyDescent="0.2">
      <c r="A2816" t="s">
        <v>7074</v>
      </c>
      <c r="B2816">
        <v>1677</v>
      </c>
    </row>
    <row r="2817" spans="1:2" x14ac:dyDescent="0.2">
      <c r="A2817" t="s">
        <v>6142</v>
      </c>
      <c r="B2817">
        <v>1678</v>
      </c>
    </row>
    <row r="2818" spans="1:2" x14ac:dyDescent="0.2">
      <c r="A2818" t="s">
        <v>8513</v>
      </c>
      <c r="B2818">
        <v>2602</v>
      </c>
    </row>
    <row r="2819" spans="1:2" x14ac:dyDescent="0.2">
      <c r="A2819" t="s">
        <v>10177</v>
      </c>
      <c r="B2819">
        <v>4562</v>
      </c>
    </row>
    <row r="2820" spans="1:2" x14ac:dyDescent="0.2">
      <c r="A2820" t="s">
        <v>7333</v>
      </c>
      <c r="B2820">
        <v>1679</v>
      </c>
    </row>
    <row r="2821" spans="1:2" x14ac:dyDescent="0.2">
      <c r="A2821" t="s">
        <v>7679</v>
      </c>
      <c r="B2821">
        <v>1680</v>
      </c>
    </row>
    <row r="2822" spans="1:2" x14ac:dyDescent="0.2">
      <c r="A2822" t="s">
        <v>8490</v>
      </c>
      <c r="B2822">
        <v>15</v>
      </c>
    </row>
    <row r="2823" spans="1:2" x14ac:dyDescent="0.2">
      <c r="A2823" t="s">
        <v>7917</v>
      </c>
      <c r="B2823">
        <v>1682</v>
      </c>
    </row>
    <row r="2824" spans="1:2" x14ac:dyDescent="0.2">
      <c r="A2824" t="s">
        <v>7137</v>
      </c>
      <c r="B2824">
        <v>2767</v>
      </c>
    </row>
    <row r="2825" spans="1:2" x14ac:dyDescent="0.2">
      <c r="A2825" t="s">
        <v>7690</v>
      </c>
      <c r="B2825">
        <v>1683</v>
      </c>
    </row>
    <row r="2826" spans="1:2" x14ac:dyDescent="0.2">
      <c r="A2826" t="s">
        <v>7762</v>
      </c>
      <c r="B2826">
        <v>1684</v>
      </c>
    </row>
    <row r="2827" spans="1:2" x14ac:dyDescent="0.2">
      <c r="A2827" t="s">
        <v>8183</v>
      </c>
      <c r="B2827">
        <v>1685</v>
      </c>
    </row>
    <row r="2828" spans="1:2" x14ac:dyDescent="0.2">
      <c r="A2828" t="s">
        <v>8592</v>
      </c>
      <c r="B2828">
        <v>2826</v>
      </c>
    </row>
    <row r="2829" spans="1:2" x14ac:dyDescent="0.2">
      <c r="A2829" t="s">
        <v>7115</v>
      </c>
      <c r="B2829">
        <v>1686</v>
      </c>
    </row>
    <row r="2830" spans="1:2" x14ac:dyDescent="0.2">
      <c r="A2830" t="s">
        <v>9549</v>
      </c>
      <c r="B2830">
        <v>5705</v>
      </c>
    </row>
    <row r="2831" spans="1:2" x14ac:dyDescent="0.2">
      <c r="A2831" t="s">
        <v>8229</v>
      </c>
      <c r="B2831">
        <v>1687</v>
      </c>
    </row>
    <row r="2832" spans="1:2" x14ac:dyDescent="0.2">
      <c r="A2832" t="s">
        <v>6141</v>
      </c>
      <c r="B2832">
        <v>1688</v>
      </c>
    </row>
    <row r="2833" spans="1:2" x14ac:dyDescent="0.2">
      <c r="A2833" t="s">
        <v>7535</v>
      </c>
      <c r="B2833">
        <v>1689</v>
      </c>
    </row>
    <row r="2834" spans="1:2" x14ac:dyDescent="0.2">
      <c r="A2834" t="s">
        <v>10016</v>
      </c>
      <c r="B2834">
        <v>3976</v>
      </c>
    </row>
    <row r="2835" spans="1:2" x14ac:dyDescent="0.2">
      <c r="A2835" t="s">
        <v>8943</v>
      </c>
      <c r="B2835">
        <v>3406</v>
      </c>
    </row>
    <row r="2836" spans="1:2" x14ac:dyDescent="0.2">
      <c r="A2836" t="s">
        <v>9342</v>
      </c>
      <c r="B2836">
        <v>5196</v>
      </c>
    </row>
    <row r="2837" spans="1:2" x14ac:dyDescent="0.2">
      <c r="A2837" t="s">
        <v>7308</v>
      </c>
      <c r="B2837">
        <v>1690</v>
      </c>
    </row>
    <row r="2838" spans="1:2" x14ac:dyDescent="0.2">
      <c r="A2838" t="s">
        <v>10160</v>
      </c>
      <c r="B2838">
        <v>4551</v>
      </c>
    </row>
    <row r="2839" spans="1:2" x14ac:dyDescent="0.2">
      <c r="A2839" t="s">
        <v>9951</v>
      </c>
      <c r="B2839">
        <v>3917</v>
      </c>
    </row>
    <row r="2840" spans="1:2" x14ac:dyDescent="0.2">
      <c r="A2840" t="s">
        <v>7114</v>
      </c>
      <c r="B2840">
        <v>1691</v>
      </c>
    </row>
    <row r="2841" spans="1:2" x14ac:dyDescent="0.2">
      <c r="A2841" t="s">
        <v>7360</v>
      </c>
      <c r="B2841">
        <v>1692</v>
      </c>
    </row>
    <row r="2842" spans="1:2" x14ac:dyDescent="0.2">
      <c r="A2842" t="s">
        <v>8018</v>
      </c>
      <c r="B2842">
        <v>1693</v>
      </c>
    </row>
    <row r="2843" spans="1:2" x14ac:dyDescent="0.2">
      <c r="A2843" t="s">
        <v>6140</v>
      </c>
      <c r="B2843">
        <v>1694</v>
      </c>
    </row>
    <row r="2844" spans="1:2" x14ac:dyDescent="0.2">
      <c r="A2844" t="s">
        <v>9800</v>
      </c>
      <c r="B2844">
        <v>3760</v>
      </c>
    </row>
    <row r="2845" spans="1:2" x14ac:dyDescent="0.2">
      <c r="A2845" t="s">
        <v>8791</v>
      </c>
      <c r="B2845">
        <v>1414</v>
      </c>
    </row>
    <row r="2846" spans="1:2" x14ac:dyDescent="0.2">
      <c r="A2846" t="s">
        <v>10394</v>
      </c>
      <c r="B2846">
        <v>4693</v>
      </c>
    </row>
    <row r="2847" spans="1:2" x14ac:dyDescent="0.2">
      <c r="A2847" t="s">
        <v>8301</v>
      </c>
      <c r="B2847">
        <v>1695</v>
      </c>
    </row>
    <row r="2848" spans="1:2" x14ac:dyDescent="0.2">
      <c r="A2848" t="s">
        <v>6139</v>
      </c>
      <c r="B2848">
        <v>1696</v>
      </c>
    </row>
    <row r="2849" spans="1:2" x14ac:dyDescent="0.2">
      <c r="A2849" t="s">
        <v>8136</v>
      </c>
      <c r="B2849">
        <v>1697</v>
      </c>
    </row>
    <row r="2850" spans="1:2" x14ac:dyDescent="0.2">
      <c r="A2850" t="s">
        <v>8442</v>
      </c>
      <c r="B2850">
        <v>1698</v>
      </c>
    </row>
    <row r="2851" spans="1:2" x14ac:dyDescent="0.2">
      <c r="A2851" t="s">
        <v>8989</v>
      </c>
      <c r="B2851">
        <v>3452</v>
      </c>
    </row>
    <row r="2852" spans="1:2" x14ac:dyDescent="0.2">
      <c r="A2852" t="s">
        <v>10392</v>
      </c>
      <c r="B2852">
        <v>4740</v>
      </c>
    </row>
    <row r="2853" spans="1:2" x14ac:dyDescent="0.2">
      <c r="A2853" t="s">
        <v>7113</v>
      </c>
      <c r="B2853">
        <v>1699</v>
      </c>
    </row>
    <row r="2854" spans="1:2" x14ac:dyDescent="0.2">
      <c r="A2854" t="s">
        <v>7112</v>
      </c>
      <c r="B2854">
        <v>3463</v>
      </c>
    </row>
    <row r="2855" spans="1:2" x14ac:dyDescent="0.2">
      <c r="A2855" t="s">
        <v>8704</v>
      </c>
      <c r="B2855">
        <v>3120</v>
      </c>
    </row>
    <row r="2856" spans="1:2" x14ac:dyDescent="0.2">
      <c r="A2856" t="s">
        <v>8491</v>
      </c>
      <c r="B2856">
        <v>18</v>
      </c>
    </row>
    <row r="2857" spans="1:2" x14ac:dyDescent="0.2">
      <c r="A2857" t="s">
        <v>7376</v>
      </c>
      <c r="B2857">
        <v>1700</v>
      </c>
    </row>
    <row r="2858" spans="1:2" x14ac:dyDescent="0.2">
      <c r="A2858" t="s">
        <v>10487</v>
      </c>
      <c r="B2858">
        <v>4847</v>
      </c>
    </row>
    <row r="2859" spans="1:2" x14ac:dyDescent="0.2">
      <c r="A2859" t="s">
        <v>10221</v>
      </c>
      <c r="B2859">
        <v>4595</v>
      </c>
    </row>
    <row r="2860" spans="1:2" x14ac:dyDescent="0.2">
      <c r="A2860" t="s">
        <v>6138</v>
      </c>
      <c r="B2860">
        <v>1701</v>
      </c>
    </row>
    <row r="2861" spans="1:2" x14ac:dyDescent="0.2">
      <c r="A2861" t="s">
        <v>6137</v>
      </c>
      <c r="B2861">
        <v>1702</v>
      </c>
    </row>
    <row r="2862" spans="1:2" x14ac:dyDescent="0.2">
      <c r="A2862" t="s">
        <v>8797</v>
      </c>
      <c r="B2862">
        <v>1654</v>
      </c>
    </row>
    <row r="2863" spans="1:2" x14ac:dyDescent="0.2">
      <c r="A2863" t="s">
        <v>6136</v>
      </c>
      <c r="B2863">
        <v>1703</v>
      </c>
    </row>
    <row r="2864" spans="1:2" x14ac:dyDescent="0.2">
      <c r="A2864" t="s">
        <v>8330</v>
      </c>
      <c r="B2864">
        <v>1704</v>
      </c>
    </row>
    <row r="2865" spans="1:2" x14ac:dyDescent="0.2">
      <c r="A2865" t="s">
        <v>8658</v>
      </c>
      <c r="B2865">
        <v>2908</v>
      </c>
    </row>
    <row r="2866" spans="1:2" x14ac:dyDescent="0.2">
      <c r="A2866" t="s">
        <v>6584</v>
      </c>
      <c r="B2866">
        <v>1705</v>
      </c>
    </row>
    <row r="2867" spans="1:2" x14ac:dyDescent="0.2">
      <c r="A2867" t="s">
        <v>10182</v>
      </c>
      <c r="B2867">
        <v>4568</v>
      </c>
    </row>
    <row r="2868" spans="1:2" x14ac:dyDescent="0.2">
      <c r="A2868" t="s">
        <v>7297</v>
      </c>
      <c r="B2868">
        <v>1706</v>
      </c>
    </row>
    <row r="2869" spans="1:2" x14ac:dyDescent="0.2">
      <c r="A2869" t="s">
        <v>8449</v>
      </c>
      <c r="B2869">
        <v>1708</v>
      </c>
    </row>
    <row r="2870" spans="1:2" x14ac:dyDescent="0.2">
      <c r="A2870" t="s">
        <v>8450</v>
      </c>
      <c r="B2870">
        <v>3265</v>
      </c>
    </row>
    <row r="2871" spans="1:2" x14ac:dyDescent="0.2">
      <c r="A2871" t="s">
        <v>10314</v>
      </c>
      <c r="B2871">
        <v>4665</v>
      </c>
    </row>
    <row r="2872" spans="1:2" x14ac:dyDescent="0.2">
      <c r="A2872" t="s">
        <v>10315</v>
      </c>
      <c r="B2872">
        <v>4668</v>
      </c>
    </row>
    <row r="2873" spans="1:2" x14ac:dyDescent="0.2">
      <c r="A2873" t="s">
        <v>7111</v>
      </c>
      <c r="B2873">
        <v>1709</v>
      </c>
    </row>
    <row r="2874" spans="1:2" x14ac:dyDescent="0.2">
      <c r="A2874" t="s">
        <v>8314</v>
      </c>
      <c r="B2874">
        <v>1710</v>
      </c>
    </row>
    <row r="2875" spans="1:2" x14ac:dyDescent="0.2">
      <c r="A2875" t="s">
        <v>6807</v>
      </c>
      <c r="B2875">
        <v>1711</v>
      </c>
    </row>
    <row r="2876" spans="1:2" x14ac:dyDescent="0.2">
      <c r="A2876" t="s">
        <v>6135</v>
      </c>
      <c r="B2876">
        <v>1712</v>
      </c>
    </row>
    <row r="2877" spans="1:2" x14ac:dyDescent="0.2">
      <c r="A2877" t="s">
        <v>6817</v>
      </c>
      <c r="B2877">
        <v>1713</v>
      </c>
    </row>
    <row r="2878" spans="1:2" x14ac:dyDescent="0.2">
      <c r="A2878" t="s">
        <v>7833</v>
      </c>
      <c r="B2878">
        <v>1714</v>
      </c>
    </row>
    <row r="2879" spans="1:2" x14ac:dyDescent="0.2">
      <c r="A2879" t="s">
        <v>7343</v>
      </c>
      <c r="B2879">
        <v>1715</v>
      </c>
    </row>
    <row r="2880" spans="1:2" x14ac:dyDescent="0.2">
      <c r="A2880" t="s">
        <v>8234</v>
      </c>
      <c r="B2880">
        <v>1716</v>
      </c>
    </row>
    <row r="2881" spans="1:2" x14ac:dyDescent="0.2">
      <c r="A2881" t="s">
        <v>6134</v>
      </c>
      <c r="B2881">
        <v>1717</v>
      </c>
    </row>
    <row r="2882" spans="1:2" x14ac:dyDescent="0.2">
      <c r="A2882" t="s">
        <v>6960</v>
      </c>
      <c r="B2882">
        <v>1718</v>
      </c>
    </row>
    <row r="2883" spans="1:2" x14ac:dyDescent="0.2">
      <c r="A2883" t="s">
        <v>6133</v>
      </c>
      <c r="B2883">
        <v>1719</v>
      </c>
    </row>
    <row r="2884" spans="1:2" x14ac:dyDescent="0.2">
      <c r="A2884" t="s">
        <v>5726</v>
      </c>
      <c r="B2884">
        <v>1720</v>
      </c>
    </row>
    <row r="2885" spans="1:2" x14ac:dyDescent="0.2">
      <c r="A2885" t="s">
        <v>5697</v>
      </c>
      <c r="B2885">
        <v>2845</v>
      </c>
    </row>
    <row r="2886" spans="1:2" x14ac:dyDescent="0.2">
      <c r="A2886" t="s">
        <v>9010</v>
      </c>
      <c r="B2886">
        <v>3476</v>
      </c>
    </row>
    <row r="2887" spans="1:2" x14ac:dyDescent="0.2">
      <c r="A2887" t="s">
        <v>6132</v>
      </c>
      <c r="B2887">
        <v>1721</v>
      </c>
    </row>
    <row r="2888" spans="1:2" x14ac:dyDescent="0.2">
      <c r="A2888" t="s">
        <v>9363</v>
      </c>
      <c r="B2888">
        <v>5220</v>
      </c>
    </row>
    <row r="2889" spans="1:2" x14ac:dyDescent="0.2">
      <c r="A2889" t="s">
        <v>6131</v>
      </c>
      <c r="B2889">
        <v>1722</v>
      </c>
    </row>
    <row r="2890" spans="1:2" x14ac:dyDescent="0.2">
      <c r="A2890" t="s">
        <v>6585</v>
      </c>
      <c r="B2890">
        <v>1723</v>
      </c>
    </row>
    <row r="2891" spans="1:2" x14ac:dyDescent="0.2">
      <c r="A2891" t="s">
        <v>6130</v>
      </c>
      <c r="B2891">
        <v>1724</v>
      </c>
    </row>
    <row r="2892" spans="1:2" x14ac:dyDescent="0.2">
      <c r="A2892" t="s">
        <v>9314</v>
      </c>
      <c r="B2892">
        <v>5153</v>
      </c>
    </row>
    <row r="2893" spans="1:2" x14ac:dyDescent="0.2">
      <c r="A2893" t="s">
        <v>6586</v>
      </c>
      <c r="B2893">
        <v>1725</v>
      </c>
    </row>
    <row r="2894" spans="1:2" x14ac:dyDescent="0.2">
      <c r="A2894" t="s">
        <v>5663</v>
      </c>
      <c r="B2894">
        <v>1726</v>
      </c>
    </row>
    <row r="2895" spans="1:2" x14ac:dyDescent="0.2">
      <c r="A2895" t="s">
        <v>5664</v>
      </c>
      <c r="B2895">
        <v>2840</v>
      </c>
    </row>
    <row r="2896" spans="1:2" x14ac:dyDescent="0.2">
      <c r="A2896" t="s">
        <v>6129</v>
      </c>
      <c r="B2896">
        <v>1727</v>
      </c>
    </row>
    <row r="2897" spans="1:2" x14ac:dyDescent="0.2">
      <c r="A2897" t="s">
        <v>7801</v>
      </c>
      <c r="B2897">
        <v>1728</v>
      </c>
    </row>
    <row r="2898" spans="1:2" x14ac:dyDescent="0.2">
      <c r="A2898" t="s">
        <v>9580</v>
      </c>
      <c r="B2898">
        <v>3775</v>
      </c>
    </row>
    <row r="2899" spans="1:2" x14ac:dyDescent="0.2">
      <c r="A2899" t="s">
        <v>6128</v>
      </c>
      <c r="B2899">
        <v>1729</v>
      </c>
    </row>
    <row r="2900" spans="1:2" x14ac:dyDescent="0.2">
      <c r="A2900" t="s">
        <v>7601</v>
      </c>
      <c r="B2900">
        <v>1730</v>
      </c>
    </row>
    <row r="2901" spans="1:2" x14ac:dyDescent="0.2">
      <c r="A2901" t="s">
        <v>7825</v>
      </c>
      <c r="B2901">
        <v>1731</v>
      </c>
    </row>
    <row r="2902" spans="1:2" x14ac:dyDescent="0.2">
      <c r="A2902" t="s">
        <v>8542</v>
      </c>
      <c r="B2902">
        <v>1732</v>
      </c>
    </row>
    <row r="2903" spans="1:2" x14ac:dyDescent="0.2">
      <c r="A2903" t="s">
        <v>6127</v>
      </c>
      <c r="B2903">
        <v>1733</v>
      </c>
    </row>
    <row r="2904" spans="1:2" x14ac:dyDescent="0.2">
      <c r="A2904" t="s">
        <v>9945</v>
      </c>
      <c r="B2904">
        <v>3911</v>
      </c>
    </row>
    <row r="2905" spans="1:2" x14ac:dyDescent="0.2">
      <c r="A2905" t="s">
        <v>8646</v>
      </c>
      <c r="B2905">
        <v>3031</v>
      </c>
    </row>
    <row r="2906" spans="1:2" x14ac:dyDescent="0.2">
      <c r="A2906" t="s">
        <v>7427</v>
      </c>
      <c r="B2906">
        <v>1734</v>
      </c>
    </row>
    <row r="2907" spans="1:2" x14ac:dyDescent="0.2">
      <c r="A2907" t="s">
        <v>8867</v>
      </c>
      <c r="B2907">
        <v>3330</v>
      </c>
    </row>
    <row r="2908" spans="1:2" x14ac:dyDescent="0.2">
      <c r="A2908" t="s">
        <v>7715</v>
      </c>
      <c r="B2908">
        <v>1735</v>
      </c>
    </row>
    <row r="2909" spans="1:2" x14ac:dyDescent="0.2">
      <c r="A2909" t="s">
        <v>8208</v>
      </c>
      <c r="B2909">
        <v>1736</v>
      </c>
    </row>
    <row r="2910" spans="1:2" x14ac:dyDescent="0.2">
      <c r="A2910" t="s">
        <v>8451</v>
      </c>
      <c r="B2910">
        <v>1737</v>
      </c>
    </row>
    <row r="2911" spans="1:2" x14ac:dyDescent="0.2">
      <c r="A2911" t="s">
        <v>7691</v>
      </c>
      <c r="B2911">
        <v>1738</v>
      </c>
    </row>
    <row r="2912" spans="1:2" x14ac:dyDescent="0.2">
      <c r="A2912" t="s">
        <v>7911</v>
      </c>
      <c r="B2912">
        <v>1739</v>
      </c>
    </row>
    <row r="2913" spans="1:2" x14ac:dyDescent="0.2">
      <c r="A2913" t="s">
        <v>7968</v>
      </c>
      <c r="B2913">
        <v>1740</v>
      </c>
    </row>
    <row r="2914" spans="1:2" x14ac:dyDescent="0.2">
      <c r="A2914" t="s">
        <v>7969</v>
      </c>
      <c r="B2914">
        <v>3212</v>
      </c>
    </row>
    <row r="2915" spans="1:2" x14ac:dyDescent="0.2">
      <c r="A2915" t="s">
        <v>8749</v>
      </c>
      <c r="B2915">
        <v>3213</v>
      </c>
    </row>
    <row r="2916" spans="1:2" x14ac:dyDescent="0.2">
      <c r="A2916" t="s">
        <v>7110</v>
      </c>
      <c r="B2916">
        <v>1741</v>
      </c>
    </row>
    <row r="2917" spans="1:2" x14ac:dyDescent="0.2">
      <c r="A2917" t="s">
        <v>8053</v>
      </c>
      <c r="B2917">
        <v>1742</v>
      </c>
    </row>
    <row r="2918" spans="1:2" x14ac:dyDescent="0.2">
      <c r="A2918" t="s">
        <v>8369</v>
      </c>
      <c r="B2918">
        <v>2871</v>
      </c>
    </row>
    <row r="2919" spans="1:2" x14ac:dyDescent="0.2">
      <c r="A2919" t="s">
        <v>7322</v>
      </c>
      <c r="B2919">
        <v>1746</v>
      </c>
    </row>
    <row r="2920" spans="1:2" x14ac:dyDescent="0.2">
      <c r="A2920" t="s">
        <v>8128</v>
      </c>
      <c r="B2920">
        <v>1747</v>
      </c>
    </row>
    <row r="2921" spans="1:2" x14ac:dyDescent="0.2">
      <c r="A2921" t="s">
        <v>9749</v>
      </c>
      <c r="B2921">
        <v>3711</v>
      </c>
    </row>
    <row r="2922" spans="1:2" x14ac:dyDescent="0.2">
      <c r="A2922" t="s">
        <v>8838</v>
      </c>
      <c r="B2922">
        <v>3303</v>
      </c>
    </row>
    <row r="2923" spans="1:2" x14ac:dyDescent="0.2">
      <c r="A2923" t="s">
        <v>8839</v>
      </c>
      <c r="B2923">
        <v>3304</v>
      </c>
    </row>
    <row r="2924" spans="1:2" x14ac:dyDescent="0.2">
      <c r="A2924" t="s">
        <v>8840</v>
      </c>
      <c r="B2924">
        <v>3305</v>
      </c>
    </row>
    <row r="2925" spans="1:2" x14ac:dyDescent="0.2">
      <c r="A2925" t="s">
        <v>8841</v>
      </c>
      <c r="B2925">
        <v>3306</v>
      </c>
    </row>
    <row r="2926" spans="1:2" x14ac:dyDescent="0.2">
      <c r="A2926" t="s">
        <v>8842</v>
      </c>
      <c r="B2926">
        <v>3307</v>
      </c>
    </row>
    <row r="2927" spans="1:2" x14ac:dyDescent="0.2">
      <c r="A2927" t="s">
        <v>8992</v>
      </c>
      <c r="B2927">
        <v>3455</v>
      </c>
    </row>
    <row r="2928" spans="1:2" x14ac:dyDescent="0.2">
      <c r="A2928" t="s">
        <v>9507</v>
      </c>
      <c r="B2928">
        <v>5701</v>
      </c>
    </row>
    <row r="2929" spans="1:2" x14ac:dyDescent="0.2">
      <c r="A2929" t="s">
        <v>6125</v>
      </c>
      <c r="B2929">
        <v>1748</v>
      </c>
    </row>
    <row r="2930" spans="1:2" x14ac:dyDescent="0.2">
      <c r="A2930" t="s">
        <v>7109</v>
      </c>
      <c r="B2930">
        <v>1749</v>
      </c>
    </row>
    <row r="2931" spans="1:2" x14ac:dyDescent="0.2">
      <c r="A2931" t="s">
        <v>6275</v>
      </c>
      <c r="B2931">
        <v>1750</v>
      </c>
    </row>
    <row r="2932" spans="1:2" x14ac:dyDescent="0.2">
      <c r="A2932" t="s">
        <v>10507</v>
      </c>
      <c r="B2932">
        <v>4869</v>
      </c>
    </row>
    <row r="2933" spans="1:2" x14ac:dyDescent="0.2">
      <c r="A2933" t="s">
        <v>6124</v>
      </c>
      <c r="B2933">
        <v>1751</v>
      </c>
    </row>
    <row r="2934" spans="1:2" x14ac:dyDescent="0.2">
      <c r="A2934" t="s">
        <v>7108</v>
      </c>
      <c r="B2934">
        <v>1752</v>
      </c>
    </row>
    <row r="2935" spans="1:2" x14ac:dyDescent="0.2">
      <c r="A2935" t="s">
        <v>6587</v>
      </c>
      <c r="B2935">
        <v>1753</v>
      </c>
    </row>
    <row r="2936" spans="1:2" x14ac:dyDescent="0.2">
      <c r="A2936" t="s">
        <v>8789</v>
      </c>
      <c r="B2936">
        <v>232</v>
      </c>
    </row>
    <row r="2937" spans="1:2" x14ac:dyDescent="0.2">
      <c r="A2937" t="s">
        <v>7107</v>
      </c>
      <c r="B2937">
        <v>1754</v>
      </c>
    </row>
    <row r="2938" spans="1:2" x14ac:dyDescent="0.2">
      <c r="A2938" t="s">
        <v>7106</v>
      </c>
      <c r="B2938">
        <v>3075</v>
      </c>
    </row>
    <row r="2939" spans="1:2" x14ac:dyDescent="0.2">
      <c r="A2939" t="s">
        <v>10102</v>
      </c>
      <c r="B2939">
        <v>4144</v>
      </c>
    </row>
    <row r="2940" spans="1:2" x14ac:dyDescent="0.2">
      <c r="A2940" t="s">
        <v>6123</v>
      </c>
      <c r="B2940">
        <v>1755</v>
      </c>
    </row>
    <row r="2941" spans="1:2" x14ac:dyDescent="0.2">
      <c r="A2941" t="s">
        <v>6122</v>
      </c>
      <c r="B2941">
        <v>1756</v>
      </c>
    </row>
    <row r="2942" spans="1:2" x14ac:dyDescent="0.2">
      <c r="A2942" t="s">
        <v>8045</v>
      </c>
      <c r="B2942">
        <v>1757</v>
      </c>
    </row>
    <row r="2943" spans="1:2" x14ac:dyDescent="0.2">
      <c r="A2943" t="s">
        <v>8180</v>
      </c>
      <c r="B2943">
        <v>1758</v>
      </c>
    </row>
    <row r="2944" spans="1:2" x14ac:dyDescent="0.2">
      <c r="A2944" t="s">
        <v>6798</v>
      </c>
      <c r="B2944">
        <v>1763</v>
      </c>
    </row>
    <row r="2945" spans="1:2" x14ac:dyDescent="0.2">
      <c r="A2945" t="s">
        <v>10408</v>
      </c>
      <c r="B2945">
        <v>4765</v>
      </c>
    </row>
    <row r="2946" spans="1:2" x14ac:dyDescent="0.2">
      <c r="A2946" t="s">
        <v>10407</v>
      </c>
      <c r="B2946">
        <v>4764</v>
      </c>
    </row>
    <row r="2947" spans="1:2" x14ac:dyDescent="0.2">
      <c r="A2947" t="s">
        <v>6119</v>
      </c>
      <c r="B2947">
        <v>1764</v>
      </c>
    </row>
    <row r="2948" spans="1:2" x14ac:dyDescent="0.2">
      <c r="A2948" t="s">
        <v>9865</v>
      </c>
      <c r="B2948">
        <v>3828</v>
      </c>
    </row>
    <row r="2949" spans="1:2" x14ac:dyDescent="0.2">
      <c r="A2949" t="s">
        <v>8155</v>
      </c>
      <c r="B2949">
        <v>1765</v>
      </c>
    </row>
    <row r="2950" spans="1:2" x14ac:dyDescent="0.2">
      <c r="A2950" t="s">
        <v>6970</v>
      </c>
      <c r="B2950">
        <v>1482</v>
      </c>
    </row>
    <row r="2951" spans="1:2" x14ac:dyDescent="0.2">
      <c r="A2951" t="s">
        <v>6118</v>
      </c>
      <c r="B2951">
        <v>1766</v>
      </c>
    </row>
    <row r="2952" spans="1:2" x14ac:dyDescent="0.2">
      <c r="A2952" t="s">
        <v>6117</v>
      </c>
      <c r="B2952">
        <v>1767</v>
      </c>
    </row>
    <row r="2953" spans="1:2" x14ac:dyDescent="0.2">
      <c r="A2953" t="s">
        <v>8043</v>
      </c>
      <c r="B2953">
        <v>1768</v>
      </c>
    </row>
    <row r="2954" spans="1:2" x14ac:dyDescent="0.2">
      <c r="A2954" t="s">
        <v>6116</v>
      </c>
      <c r="B2954">
        <v>1769</v>
      </c>
    </row>
    <row r="2955" spans="1:2" x14ac:dyDescent="0.2">
      <c r="A2955" t="s">
        <v>10517</v>
      </c>
      <c r="B2955">
        <v>4879</v>
      </c>
    </row>
    <row r="2956" spans="1:2" x14ac:dyDescent="0.2">
      <c r="A2956" t="s">
        <v>8696</v>
      </c>
      <c r="B2956">
        <v>3056</v>
      </c>
    </row>
    <row r="2957" spans="1:2" x14ac:dyDescent="0.2">
      <c r="A2957" t="s">
        <v>6115</v>
      </c>
      <c r="B2957">
        <v>1770</v>
      </c>
    </row>
    <row r="2958" spans="1:2" x14ac:dyDescent="0.2">
      <c r="A2958" t="s">
        <v>9016</v>
      </c>
      <c r="B2958">
        <v>3482</v>
      </c>
    </row>
    <row r="2959" spans="1:2" x14ac:dyDescent="0.2">
      <c r="A2959" t="s">
        <v>5729</v>
      </c>
      <c r="B2959">
        <v>1771</v>
      </c>
    </row>
    <row r="2960" spans="1:2" x14ac:dyDescent="0.2">
      <c r="A2960" t="s">
        <v>6121</v>
      </c>
      <c r="B2960">
        <v>1759</v>
      </c>
    </row>
    <row r="2961" spans="1:2" x14ac:dyDescent="0.2">
      <c r="A2961" t="s">
        <v>7104</v>
      </c>
      <c r="B2961">
        <v>1772</v>
      </c>
    </row>
    <row r="2962" spans="1:2" x14ac:dyDescent="0.2">
      <c r="A2962" t="s">
        <v>8351</v>
      </c>
      <c r="B2962">
        <v>1760</v>
      </c>
    </row>
    <row r="2963" spans="1:2" x14ac:dyDescent="0.2">
      <c r="A2963" t="s">
        <v>9565</v>
      </c>
      <c r="B2963">
        <v>3676</v>
      </c>
    </row>
    <row r="2964" spans="1:2" x14ac:dyDescent="0.2">
      <c r="A2964" t="s">
        <v>6163</v>
      </c>
      <c r="B2964">
        <v>1773</v>
      </c>
    </row>
    <row r="2965" spans="1:2" x14ac:dyDescent="0.2">
      <c r="A2965" t="s">
        <v>8190</v>
      </c>
      <c r="B2965">
        <v>1774</v>
      </c>
    </row>
    <row r="2966" spans="1:2" x14ac:dyDescent="0.2">
      <c r="A2966" t="s">
        <v>8191</v>
      </c>
      <c r="B2966">
        <v>2942</v>
      </c>
    </row>
    <row r="2967" spans="1:2" x14ac:dyDescent="0.2">
      <c r="A2967" t="s">
        <v>6120</v>
      </c>
      <c r="B2967">
        <v>1761</v>
      </c>
    </row>
    <row r="2968" spans="1:2" x14ac:dyDescent="0.2">
      <c r="A2968" t="s">
        <v>10085</v>
      </c>
      <c r="B2968">
        <v>5812</v>
      </c>
    </row>
    <row r="2969" spans="1:2" x14ac:dyDescent="0.2">
      <c r="A2969" t="s">
        <v>9353</v>
      </c>
      <c r="B2969">
        <v>5209</v>
      </c>
    </row>
    <row r="2970" spans="1:2" x14ac:dyDescent="0.2">
      <c r="A2970" t="s">
        <v>9409</v>
      </c>
      <c r="B2970">
        <v>5262</v>
      </c>
    </row>
    <row r="2971" spans="1:2" x14ac:dyDescent="0.2">
      <c r="A2971" t="s">
        <v>5710</v>
      </c>
      <c r="B2971">
        <v>1777</v>
      </c>
    </row>
    <row r="2972" spans="1:2" x14ac:dyDescent="0.2">
      <c r="A2972" t="s">
        <v>9138</v>
      </c>
      <c r="B2972">
        <v>3603</v>
      </c>
    </row>
    <row r="2973" spans="1:2" x14ac:dyDescent="0.2">
      <c r="A2973" t="s">
        <v>9285</v>
      </c>
      <c r="B2973">
        <v>5135</v>
      </c>
    </row>
    <row r="2974" spans="1:2" x14ac:dyDescent="0.2">
      <c r="A2974" t="s">
        <v>9737</v>
      </c>
      <c r="B2974">
        <v>3699</v>
      </c>
    </row>
    <row r="2975" spans="1:2" x14ac:dyDescent="0.2">
      <c r="A2975" t="s">
        <v>9362</v>
      </c>
      <c r="B2975">
        <v>5219</v>
      </c>
    </row>
    <row r="2976" spans="1:2" x14ac:dyDescent="0.2">
      <c r="A2976" t="s">
        <v>9206</v>
      </c>
      <c r="B2976">
        <v>5035</v>
      </c>
    </row>
    <row r="2977" spans="1:2" x14ac:dyDescent="0.2">
      <c r="A2977" t="s">
        <v>9208</v>
      </c>
      <c r="B2977">
        <v>5037</v>
      </c>
    </row>
    <row r="2978" spans="1:2" x14ac:dyDescent="0.2">
      <c r="A2978" t="s">
        <v>10579</v>
      </c>
      <c r="B2978">
        <v>5378</v>
      </c>
    </row>
    <row r="2979" spans="1:2" x14ac:dyDescent="0.2">
      <c r="A2979" t="s">
        <v>9836</v>
      </c>
      <c r="B2979">
        <v>5803</v>
      </c>
    </row>
    <row r="2980" spans="1:2" x14ac:dyDescent="0.2">
      <c r="A2980" t="s">
        <v>9796</v>
      </c>
      <c r="B2980">
        <v>3756</v>
      </c>
    </row>
    <row r="2981" spans="1:2" x14ac:dyDescent="0.2">
      <c r="A2981" t="s">
        <v>5979</v>
      </c>
      <c r="B2981">
        <v>6110</v>
      </c>
    </row>
    <row r="2982" spans="1:2" x14ac:dyDescent="0.2">
      <c r="A2982" t="s">
        <v>6114</v>
      </c>
      <c r="B2982">
        <v>1778</v>
      </c>
    </row>
    <row r="2983" spans="1:2" x14ac:dyDescent="0.2">
      <c r="A2983" t="s">
        <v>6113</v>
      </c>
      <c r="B2983">
        <v>1779</v>
      </c>
    </row>
    <row r="2984" spans="1:2" x14ac:dyDescent="0.2">
      <c r="A2984" t="s">
        <v>6112</v>
      </c>
      <c r="B2984">
        <v>1780</v>
      </c>
    </row>
    <row r="2985" spans="1:2" x14ac:dyDescent="0.2">
      <c r="A2985" t="s">
        <v>5722</v>
      </c>
      <c r="B2985">
        <v>1781</v>
      </c>
    </row>
    <row r="2986" spans="1:2" x14ac:dyDescent="0.2">
      <c r="A2986" t="s">
        <v>8102</v>
      </c>
      <c r="B2986">
        <v>1782</v>
      </c>
    </row>
    <row r="2987" spans="1:2" x14ac:dyDescent="0.2">
      <c r="A2987" t="s">
        <v>7351</v>
      </c>
      <c r="B2987">
        <v>1762</v>
      </c>
    </row>
    <row r="2988" spans="1:2" x14ac:dyDescent="0.2">
      <c r="A2988" t="s">
        <v>7868</v>
      </c>
      <c r="B2988">
        <v>1783</v>
      </c>
    </row>
    <row r="2989" spans="1:2" x14ac:dyDescent="0.2">
      <c r="A2989" t="s">
        <v>6106</v>
      </c>
      <c r="B2989">
        <v>1784</v>
      </c>
    </row>
    <row r="2990" spans="1:2" x14ac:dyDescent="0.2">
      <c r="A2990" t="s">
        <v>8549</v>
      </c>
      <c r="B2990">
        <v>8</v>
      </c>
    </row>
    <row r="2991" spans="1:2" x14ac:dyDescent="0.2">
      <c r="A2991" t="s">
        <v>7988</v>
      </c>
      <c r="B2991">
        <v>3175</v>
      </c>
    </row>
    <row r="2992" spans="1:2" x14ac:dyDescent="0.2">
      <c r="A2992" t="s">
        <v>6105</v>
      </c>
      <c r="B2992">
        <v>3176</v>
      </c>
    </row>
    <row r="2993" spans="1:2" x14ac:dyDescent="0.2">
      <c r="A2993" t="s">
        <v>9917</v>
      </c>
      <c r="B2993">
        <v>3885</v>
      </c>
    </row>
    <row r="2994" spans="1:2" x14ac:dyDescent="0.2">
      <c r="A2994" t="s">
        <v>9307</v>
      </c>
      <c r="B2994">
        <v>5146</v>
      </c>
    </row>
    <row r="2995" spans="1:2" x14ac:dyDescent="0.2">
      <c r="A2995" t="s">
        <v>6797</v>
      </c>
      <c r="B2995">
        <v>1785</v>
      </c>
    </row>
    <row r="2996" spans="1:2" x14ac:dyDescent="0.2">
      <c r="A2996" t="s">
        <v>8126</v>
      </c>
      <c r="B2996">
        <v>1786</v>
      </c>
    </row>
    <row r="2997" spans="1:2" x14ac:dyDescent="0.2">
      <c r="A2997" t="s">
        <v>8753</v>
      </c>
      <c r="B2997">
        <v>3214</v>
      </c>
    </row>
    <row r="2998" spans="1:2" x14ac:dyDescent="0.2">
      <c r="A2998" t="s">
        <v>9239</v>
      </c>
      <c r="B2998">
        <v>5079</v>
      </c>
    </row>
    <row r="2999" spans="1:2" x14ac:dyDescent="0.2">
      <c r="A2999" t="s">
        <v>7890</v>
      </c>
      <c r="B2999">
        <v>1787</v>
      </c>
    </row>
    <row r="3000" spans="1:2" x14ac:dyDescent="0.2">
      <c r="A3000" t="s">
        <v>8856</v>
      </c>
      <c r="B3000">
        <v>3308</v>
      </c>
    </row>
    <row r="3001" spans="1:2" x14ac:dyDescent="0.2">
      <c r="A3001" t="s">
        <v>7478</v>
      </c>
      <c r="B3001">
        <v>1789</v>
      </c>
    </row>
    <row r="3002" spans="1:2" x14ac:dyDescent="0.2">
      <c r="A3002" t="s">
        <v>6589</v>
      </c>
      <c r="B3002">
        <v>1790</v>
      </c>
    </row>
    <row r="3003" spans="1:2" x14ac:dyDescent="0.2">
      <c r="A3003" t="s">
        <v>9201</v>
      </c>
      <c r="B3003">
        <v>5028</v>
      </c>
    </row>
    <row r="3004" spans="1:2" x14ac:dyDescent="0.2">
      <c r="A3004" t="s">
        <v>8114</v>
      </c>
      <c r="B3004">
        <v>1791</v>
      </c>
    </row>
    <row r="3005" spans="1:2" x14ac:dyDescent="0.2">
      <c r="A3005" t="s">
        <v>6844</v>
      </c>
      <c r="B3005">
        <v>1795</v>
      </c>
    </row>
    <row r="3006" spans="1:2" x14ac:dyDescent="0.2">
      <c r="A3006" t="s">
        <v>6843</v>
      </c>
      <c r="B3006">
        <v>3126</v>
      </c>
    </row>
    <row r="3007" spans="1:2" x14ac:dyDescent="0.2">
      <c r="A3007" t="s">
        <v>7277</v>
      </c>
      <c r="B3007">
        <v>3127</v>
      </c>
    </row>
    <row r="3008" spans="1:2" x14ac:dyDescent="0.2">
      <c r="A3008" t="s">
        <v>7359</v>
      </c>
      <c r="B3008">
        <v>3128</v>
      </c>
    </row>
    <row r="3009" spans="1:2" x14ac:dyDescent="0.2">
      <c r="A3009" t="s">
        <v>8969</v>
      </c>
      <c r="B3009">
        <v>3433</v>
      </c>
    </row>
    <row r="3010" spans="1:2" x14ac:dyDescent="0.2">
      <c r="A3010" t="s">
        <v>9184</v>
      </c>
      <c r="B3010">
        <v>3652</v>
      </c>
    </row>
    <row r="3011" spans="1:2" x14ac:dyDescent="0.2">
      <c r="A3011" t="s">
        <v>9185</v>
      </c>
      <c r="B3011">
        <v>3653</v>
      </c>
    </row>
    <row r="3012" spans="1:2" x14ac:dyDescent="0.2">
      <c r="A3012" t="s">
        <v>9186</v>
      </c>
      <c r="B3012">
        <v>3654</v>
      </c>
    </row>
    <row r="3013" spans="1:2" x14ac:dyDescent="0.2">
      <c r="A3013" t="s">
        <v>6101</v>
      </c>
      <c r="B3013">
        <v>1796</v>
      </c>
    </row>
    <row r="3014" spans="1:2" x14ac:dyDescent="0.2">
      <c r="A3014" t="s">
        <v>7780</v>
      </c>
      <c r="B3014">
        <v>1797</v>
      </c>
    </row>
    <row r="3015" spans="1:2" x14ac:dyDescent="0.2">
      <c r="A3015" t="s">
        <v>8010</v>
      </c>
      <c r="B3015">
        <v>2858</v>
      </c>
    </row>
    <row r="3016" spans="1:2" x14ac:dyDescent="0.2">
      <c r="A3016" t="s">
        <v>8975</v>
      </c>
      <c r="B3016">
        <v>3438</v>
      </c>
    </row>
    <row r="3017" spans="1:2" x14ac:dyDescent="0.2">
      <c r="A3017" t="s">
        <v>5867</v>
      </c>
      <c r="B3017">
        <v>2797</v>
      </c>
    </row>
    <row r="3018" spans="1:2" x14ac:dyDescent="0.2">
      <c r="A3018" t="s">
        <v>7871</v>
      </c>
      <c r="B3018">
        <v>1800</v>
      </c>
    </row>
    <row r="3019" spans="1:2" x14ac:dyDescent="0.2">
      <c r="A3019" t="s">
        <v>6100</v>
      </c>
      <c r="B3019">
        <v>1801</v>
      </c>
    </row>
    <row r="3020" spans="1:2" x14ac:dyDescent="0.2">
      <c r="A3020" t="s">
        <v>7861</v>
      </c>
      <c r="B3020">
        <v>1802</v>
      </c>
    </row>
    <row r="3021" spans="1:2" x14ac:dyDescent="0.2">
      <c r="A3021" t="s">
        <v>9096</v>
      </c>
      <c r="B3021">
        <v>3560</v>
      </c>
    </row>
    <row r="3022" spans="1:2" x14ac:dyDescent="0.2">
      <c r="A3022" t="s">
        <v>6099</v>
      </c>
      <c r="B3022">
        <v>1803</v>
      </c>
    </row>
    <row r="3023" spans="1:2" x14ac:dyDescent="0.2">
      <c r="A3023" t="s">
        <v>7905</v>
      </c>
      <c r="B3023">
        <v>1804</v>
      </c>
    </row>
    <row r="3024" spans="1:2" x14ac:dyDescent="0.2">
      <c r="A3024" t="s">
        <v>8404</v>
      </c>
      <c r="B3024">
        <v>1805</v>
      </c>
    </row>
    <row r="3025" spans="1:2" x14ac:dyDescent="0.2">
      <c r="A3025" t="s">
        <v>8569</v>
      </c>
      <c r="B3025">
        <v>2905</v>
      </c>
    </row>
    <row r="3026" spans="1:2" x14ac:dyDescent="0.2">
      <c r="A3026" t="s">
        <v>5686</v>
      </c>
      <c r="B3026">
        <v>1806</v>
      </c>
    </row>
    <row r="3027" spans="1:2" x14ac:dyDescent="0.2">
      <c r="A3027" t="s">
        <v>7906</v>
      </c>
      <c r="B3027">
        <v>1807</v>
      </c>
    </row>
    <row r="3028" spans="1:2" x14ac:dyDescent="0.2">
      <c r="A3028" t="s">
        <v>10039</v>
      </c>
      <c r="B3028">
        <v>4502</v>
      </c>
    </row>
    <row r="3029" spans="1:2" x14ac:dyDescent="0.2">
      <c r="A3029" t="s">
        <v>9888</v>
      </c>
      <c r="B3029">
        <v>3850</v>
      </c>
    </row>
    <row r="3030" spans="1:2" x14ac:dyDescent="0.2">
      <c r="A3030" t="s">
        <v>6961</v>
      </c>
      <c r="B3030">
        <v>1808</v>
      </c>
    </row>
    <row r="3031" spans="1:2" x14ac:dyDescent="0.2">
      <c r="A3031" t="s">
        <v>5825</v>
      </c>
      <c r="B3031">
        <v>1809</v>
      </c>
    </row>
    <row r="3032" spans="1:2" x14ac:dyDescent="0.2">
      <c r="A3032" t="s">
        <v>8780</v>
      </c>
      <c r="B3032">
        <v>3247</v>
      </c>
    </row>
    <row r="3033" spans="1:2" x14ac:dyDescent="0.2">
      <c r="A3033" t="s">
        <v>6098</v>
      </c>
      <c r="B3033">
        <v>1810</v>
      </c>
    </row>
    <row r="3034" spans="1:2" x14ac:dyDescent="0.2">
      <c r="A3034" t="s">
        <v>7315</v>
      </c>
      <c r="B3034">
        <v>1811</v>
      </c>
    </row>
    <row r="3035" spans="1:2" x14ac:dyDescent="0.2">
      <c r="A3035" t="s">
        <v>7602</v>
      </c>
      <c r="B3035">
        <v>1812</v>
      </c>
    </row>
    <row r="3036" spans="1:2" x14ac:dyDescent="0.2">
      <c r="A3036" t="s">
        <v>9534</v>
      </c>
      <c r="B3036">
        <v>5371</v>
      </c>
    </row>
    <row r="3037" spans="1:2" x14ac:dyDescent="0.2">
      <c r="A3037" t="s">
        <v>6097</v>
      </c>
      <c r="B3037">
        <v>1813</v>
      </c>
    </row>
    <row r="3038" spans="1:2" x14ac:dyDescent="0.2">
      <c r="A3038" t="s">
        <v>7103</v>
      </c>
      <c r="B3038">
        <v>1814</v>
      </c>
    </row>
    <row r="3039" spans="1:2" x14ac:dyDescent="0.2">
      <c r="A3039" t="s">
        <v>6597</v>
      </c>
      <c r="B3039">
        <v>1815</v>
      </c>
    </row>
    <row r="3040" spans="1:2" x14ac:dyDescent="0.2">
      <c r="A3040" t="s">
        <v>7945</v>
      </c>
      <c r="B3040">
        <v>1816</v>
      </c>
    </row>
    <row r="3041" spans="1:2" x14ac:dyDescent="0.2">
      <c r="A3041" t="s">
        <v>10078</v>
      </c>
      <c r="B3041">
        <v>4535</v>
      </c>
    </row>
    <row r="3042" spans="1:2" x14ac:dyDescent="0.2">
      <c r="A3042" t="s">
        <v>7262</v>
      </c>
      <c r="B3042">
        <v>2830</v>
      </c>
    </row>
    <row r="3043" spans="1:2" x14ac:dyDescent="0.2">
      <c r="A3043" t="s">
        <v>6096</v>
      </c>
      <c r="B3043">
        <v>1817</v>
      </c>
    </row>
    <row r="3044" spans="1:2" x14ac:dyDescent="0.2">
      <c r="A3044" t="s">
        <v>6095</v>
      </c>
      <c r="B3044">
        <v>1818</v>
      </c>
    </row>
    <row r="3045" spans="1:2" x14ac:dyDescent="0.2">
      <c r="A3045" t="s">
        <v>7471</v>
      </c>
      <c r="B3045">
        <v>1819</v>
      </c>
    </row>
    <row r="3046" spans="1:2" x14ac:dyDescent="0.2">
      <c r="A3046" t="s">
        <v>10211</v>
      </c>
      <c r="B3046">
        <v>4587</v>
      </c>
    </row>
    <row r="3047" spans="1:2" x14ac:dyDescent="0.2">
      <c r="A3047" t="s">
        <v>9477</v>
      </c>
      <c r="B3047">
        <v>5300</v>
      </c>
    </row>
    <row r="3048" spans="1:2" x14ac:dyDescent="0.2">
      <c r="A3048" t="s">
        <v>7020</v>
      </c>
      <c r="B3048">
        <v>1821</v>
      </c>
    </row>
    <row r="3049" spans="1:2" x14ac:dyDescent="0.2">
      <c r="A3049" t="s">
        <v>7018</v>
      </c>
      <c r="B3049">
        <v>3052</v>
      </c>
    </row>
    <row r="3050" spans="1:2" x14ac:dyDescent="0.2">
      <c r="A3050" t="s">
        <v>8504</v>
      </c>
      <c r="B3050">
        <v>2734</v>
      </c>
    </row>
    <row r="3051" spans="1:2" x14ac:dyDescent="0.2">
      <c r="A3051" t="s">
        <v>8505</v>
      </c>
      <c r="B3051">
        <v>666</v>
      </c>
    </row>
    <row r="3052" spans="1:2" x14ac:dyDescent="0.2">
      <c r="A3052" t="s">
        <v>8506</v>
      </c>
      <c r="B3052">
        <v>810</v>
      </c>
    </row>
    <row r="3053" spans="1:2" x14ac:dyDescent="0.2">
      <c r="A3053" t="s">
        <v>7019</v>
      </c>
      <c r="B3053">
        <v>4804</v>
      </c>
    </row>
    <row r="3054" spans="1:2" x14ac:dyDescent="0.2">
      <c r="A3054" t="s">
        <v>7415</v>
      </c>
      <c r="B3054">
        <v>1822</v>
      </c>
    </row>
    <row r="3055" spans="1:2" x14ac:dyDescent="0.2">
      <c r="A3055" t="s">
        <v>9522</v>
      </c>
      <c r="B3055">
        <v>5352</v>
      </c>
    </row>
    <row r="3056" spans="1:2" x14ac:dyDescent="0.2">
      <c r="A3056" t="s">
        <v>7329</v>
      </c>
      <c r="B3056">
        <v>1823</v>
      </c>
    </row>
    <row r="3057" spans="1:2" x14ac:dyDescent="0.2">
      <c r="A3057" t="s">
        <v>7593</v>
      </c>
      <c r="B3057">
        <v>1824</v>
      </c>
    </row>
    <row r="3058" spans="1:2" x14ac:dyDescent="0.2">
      <c r="A3058" t="s">
        <v>9980</v>
      </c>
      <c r="B3058">
        <v>3944</v>
      </c>
    </row>
    <row r="3059" spans="1:2" x14ac:dyDescent="0.2">
      <c r="A3059" t="s">
        <v>7491</v>
      </c>
      <c r="B3059">
        <v>1825</v>
      </c>
    </row>
    <row r="3060" spans="1:2" x14ac:dyDescent="0.2">
      <c r="A3060" t="s">
        <v>8063</v>
      </c>
      <c r="B3060">
        <v>1826</v>
      </c>
    </row>
    <row r="3061" spans="1:2" x14ac:dyDescent="0.2">
      <c r="A3061" t="s">
        <v>6094</v>
      </c>
      <c r="B3061">
        <v>1827</v>
      </c>
    </row>
    <row r="3062" spans="1:2" x14ac:dyDescent="0.2">
      <c r="A3062" t="s">
        <v>8598</v>
      </c>
      <c r="B3062">
        <v>2950</v>
      </c>
    </row>
    <row r="3063" spans="1:2" x14ac:dyDescent="0.2">
      <c r="A3063" t="s">
        <v>8599</v>
      </c>
      <c r="B3063">
        <v>2951</v>
      </c>
    </row>
    <row r="3064" spans="1:2" x14ac:dyDescent="0.2">
      <c r="A3064" t="s">
        <v>6598</v>
      </c>
      <c r="B3064">
        <v>1828</v>
      </c>
    </row>
    <row r="3065" spans="1:2" x14ac:dyDescent="0.2">
      <c r="A3065" t="s">
        <v>9765</v>
      </c>
      <c r="B3065">
        <v>3730</v>
      </c>
    </row>
    <row r="3066" spans="1:2" x14ac:dyDescent="0.2">
      <c r="A3066" t="s">
        <v>9420</v>
      </c>
      <c r="B3066">
        <v>5001</v>
      </c>
    </row>
    <row r="3067" spans="1:2" x14ac:dyDescent="0.2">
      <c r="A3067" t="s">
        <v>7898</v>
      </c>
      <c r="B3067">
        <v>1829</v>
      </c>
    </row>
    <row r="3068" spans="1:2" x14ac:dyDescent="0.2">
      <c r="A3068" t="s">
        <v>6093</v>
      </c>
      <c r="B3068">
        <v>1830</v>
      </c>
    </row>
    <row r="3069" spans="1:2" x14ac:dyDescent="0.2">
      <c r="A3069" t="s">
        <v>7102</v>
      </c>
      <c r="B3069">
        <v>1831</v>
      </c>
    </row>
    <row r="3070" spans="1:2" x14ac:dyDescent="0.2">
      <c r="A3070" t="s">
        <v>7101</v>
      </c>
      <c r="B3070">
        <v>1832</v>
      </c>
    </row>
    <row r="3071" spans="1:2" x14ac:dyDescent="0.2">
      <c r="A3071" t="s">
        <v>10194</v>
      </c>
      <c r="B3071">
        <v>4576</v>
      </c>
    </row>
    <row r="3072" spans="1:2" x14ac:dyDescent="0.2">
      <c r="A3072" t="s">
        <v>10438</v>
      </c>
      <c r="B3072">
        <v>4793</v>
      </c>
    </row>
    <row r="3073" spans="1:2" x14ac:dyDescent="0.2">
      <c r="A3073" t="s">
        <v>5905</v>
      </c>
      <c r="B3073">
        <v>1833</v>
      </c>
    </row>
    <row r="3074" spans="1:2" x14ac:dyDescent="0.2">
      <c r="A3074" t="s">
        <v>6092</v>
      </c>
      <c r="B3074">
        <v>1834</v>
      </c>
    </row>
    <row r="3075" spans="1:2" x14ac:dyDescent="0.2">
      <c r="A3075" t="s">
        <v>5699</v>
      </c>
      <c r="B3075">
        <v>1835</v>
      </c>
    </row>
    <row r="3076" spans="1:2" x14ac:dyDescent="0.2">
      <c r="A3076" t="s">
        <v>8868</v>
      </c>
      <c r="B3076">
        <v>3333</v>
      </c>
    </row>
    <row r="3077" spans="1:2" x14ac:dyDescent="0.2">
      <c r="A3077" t="s">
        <v>7562</v>
      </c>
      <c r="B3077">
        <v>1836</v>
      </c>
    </row>
    <row r="3078" spans="1:2" x14ac:dyDescent="0.2">
      <c r="A3078" t="s">
        <v>7100</v>
      </c>
      <c r="B3078">
        <v>1837</v>
      </c>
    </row>
    <row r="3079" spans="1:2" x14ac:dyDescent="0.2">
      <c r="A3079" t="s">
        <v>6741</v>
      </c>
      <c r="B3079">
        <v>1838</v>
      </c>
    </row>
    <row r="3080" spans="1:2" x14ac:dyDescent="0.2">
      <c r="A3080" t="s">
        <v>7694</v>
      </c>
      <c r="B3080">
        <v>1839</v>
      </c>
    </row>
    <row r="3081" spans="1:2" x14ac:dyDescent="0.2">
      <c r="A3081" t="s">
        <v>9012</v>
      </c>
      <c r="B3081">
        <v>3478</v>
      </c>
    </row>
    <row r="3082" spans="1:2" x14ac:dyDescent="0.2">
      <c r="A3082" t="s">
        <v>9218</v>
      </c>
      <c r="B3082">
        <v>5048</v>
      </c>
    </row>
    <row r="3083" spans="1:2" x14ac:dyDescent="0.2">
      <c r="A3083" t="s">
        <v>7588</v>
      </c>
      <c r="B3083">
        <v>1840</v>
      </c>
    </row>
    <row r="3084" spans="1:2" x14ac:dyDescent="0.2">
      <c r="A3084" t="s">
        <v>6600</v>
      </c>
      <c r="B3084">
        <v>1841</v>
      </c>
    </row>
    <row r="3085" spans="1:2" x14ac:dyDescent="0.2">
      <c r="A3085" t="s">
        <v>7099</v>
      </c>
      <c r="B3085">
        <v>1842</v>
      </c>
    </row>
    <row r="3086" spans="1:2" x14ac:dyDescent="0.2">
      <c r="A3086" t="s">
        <v>10548</v>
      </c>
      <c r="B3086">
        <v>4910</v>
      </c>
    </row>
    <row r="3087" spans="1:2" x14ac:dyDescent="0.2">
      <c r="A3087" t="s">
        <v>5650</v>
      </c>
      <c r="B3087">
        <v>1843</v>
      </c>
    </row>
    <row r="3088" spans="1:2" x14ac:dyDescent="0.2">
      <c r="A3088" t="s">
        <v>7655</v>
      </c>
      <c r="B3088">
        <v>1844</v>
      </c>
    </row>
    <row r="3089" spans="1:2" x14ac:dyDescent="0.2">
      <c r="A3089" t="s">
        <v>9170</v>
      </c>
      <c r="B3089">
        <v>3638</v>
      </c>
    </row>
    <row r="3090" spans="1:2" x14ac:dyDescent="0.2">
      <c r="A3090" t="s">
        <v>8072</v>
      </c>
      <c r="B3090">
        <v>1845</v>
      </c>
    </row>
    <row r="3091" spans="1:2" x14ac:dyDescent="0.2">
      <c r="A3091" t="s">
        <v>8727</v>
      </c>
      <c r="B3091">
        <v>638</v>
      </c>
    </row>
    <row r="3092" spans="1:2" x14ac:dyDescent="0.2">
      <c r="A3092" t="s">
        <v>10497</v>
      </c>
      <c r="B3092">
        <v>4858</v>
      </c>
    </row>
    <row r="3093" spans="1:2" x14ac:dyDescent="0.2">
      <c r="A3093" t="s">
        <v>6091</v>
      </c>
      <c r="B3093">
        <v>1846</v>
      </c>
    </row>
    <row r="3094" spans="1:2" x14ac:dyDescent="0.2">
      <c r="A3094" t="s">
        <v>8501</v>
      </c>
      <c r="B3094">
        <v>2835</v>
      </c>
    </row>
    <row r="3095" spans="1:2" x14ac:dyDescent="0.2">
      <c r="A3095" t="s">
        <v>10337</v>
      </c>
      <c r="B3095">
        <v>4703</v>
      </c>
    </row>
    <row r="3096" spans="1:2" x14ac:dyDescent="0.2">
      <c r="A3096" t="s">
        <v>9561</v>
      </c>
      <c r="B3096">
        <v>5130</v>
      </c>
    </row>
    <row r="3097" spans="1:2" x14ac:dyDescent="0.2">
      <c r="A3097" t="s">
        <v>7204</v>
      </c>
      <c r="B3097">
        <v>1849</v>
      </c>
    </row>
    <row r="3098" spans="1:2" x14ac:dyDescent="0.2">
      <c r="A3098" t="s">
        <v>9422</v>
      </c>
      <c r="B3098">
        <v>5003</v>
      </c>
    </row>
    <row r="3099" spans="1:2" x14ac:dyDescent="0.2">
      <c r="A3099" t="s">
        <v>6090</v>
      </c>
      <c r="B3099">
        <v>1850</v>
      </c>
    </row>
    <row r="3100" spans="1:2" x14ac:dyDescent="0.2">
      <c r="A3100" t="s">
        <v>8165</v>
      </c>
      <c r="B3100">
        <v>1851</v>
      </c>
    </row>
    <row r="3101" spans="1:2" x14ac:dyDescent="0.2">
      <c r="A3101" t="s">
        <v>6089</v>
      </c>
      <c r="B3101">
        <v>1852</v>
      </c>
    </row>
    <row r="3102" spans="1:2" x14ac:dyDescent="0.2">
      <c r="A3102" t="s">
        <v>6088</v>
      </c>
      <c r="B3102">
        <v>1853</v>
      </c>
    </row>
    <row r="3103" spans="1:2" x14ac:dyDescent="0.2">
      <c r="A3103" t="s">
        <v>9408</v>
      </c>
      <c r="B3103">
        <v>5261</v>
      </c>
    </row>
    <row r="3104" spans="1:2" x14ac:dyDescent="0.2">
      <c r="A3104" t="s">
        <v>6087</v>
      </c>
      <c r="B3104">
        <v>1854</v>
      </c>
    </row>
    <row r="3105" spans="1:2" x14ac:dyDescent="0.2">
      <c r="A3105" t="s">
        <v>9783</v>
      </c>
      <c r="B3105">
        <v>3746</v>
      </c>
    </row>
    <row r="3106" spans="1:2" x14ac:dyDescent="0.2">
      <c r="A3106" t="s">
        <v>9721</v>
      </c>
      <c r="B3106">
        <v>3685</v>
      </c>
    </row>
    <row r="3107" spans="1:2" x14ac:dyDescent="0.2">
      <c r="A3107" t="s">
        <v>9005</v>
      </c>
      <c r="B3107">
        <v>3469</v>
      </c>
    </row>
    <row r="3108" spans="1:2" x14ac:dyDescent="0.2">
      <c r="A3108" t="s">
        <v>6086</v>
      </c>
      <c r="B3108">
        <v>1855</v>
      </c>
    </row>
    <row r="3109" spans="1:2" x14ac:dyDescent="0.2">
      <c r="A3109" t="s">
        <v>6085</v>
      </c>
      <c r="B3109">
        <v>1856</v>
      </c>
    </row>
    <row r="3110" spans="1:2" x14ac:dyDescent="0.2">
      <c r="A3110" t="s">
        <v>8588</v>
      </c>
      <c r="B3110">
        <v>2919</v>
      </c>
    </row>
    <row r="3111" spans="1:2" x14ac:dyDescent="0.2">
      <c r="A3111" t="s">
        <v>6980</v>
      </c>
      <c r="B3111">
        <v>1857</v>
      </c>
    </row>
    <row r="3112" spans="1:2" x14ac:dyDescent="0.2">
      <c r="A3112" t="s">
        <v>7844</v>
      </c>
      <c r="B3112">
        <v>1858</v>
      </c>
    </row>
    <row r="3113" spans="1:2" x14ac:dyDescent="0.2">
      <c r="A3113" t="s">
        <v>6084</v>
      </c>
      <c r="B3113">
        <v>1859</v>
      </c>
    </row>
    <row r="3114" spans="1:2" x14ac:dyDescent="0.2">
      <c r="A3114" t="s">
        <v>9827</v>
      </c>
      <c r="B3114">
        <v>3798</v>
      </c>
    </row>
    <row r="3115" spans="1:2" x14ac:dyDescent="0.2">
      <c r="A3115" t="s">
        <v>8131</v>
      </c>
      <c r="B3115">
        <v>1860</v>
      </c>
    </row>
    <row r="3116" spans="1:2" x14ac:dyDescent="0.2">
      <c r="A3116" t="s">
        <v>7505</v>
      </c>
      <c r="B3116">
        <v>1861</v>
      </c>
    </row>
    <row r="3117" spans="1:2" x14ac:dyDescent="0.2">
      <c r="A3117" t="s">
        <v>6768</v>
      </c>
      <c r="B3117">
        <v>1862</v>
      </c>
    </row>
    <row r="3118" spans="1:2" x14ac:dyDescent="0.2">
      <c r="A3118" t="s">
        <v>9567</v>
      </c>
      <c r="B3118">
        <v>5707</v>
      </c>
    </row>
    <row r="3119" spans="1:2" x14ac:dyDescent="0.2">
      <c r="A3119" t="s">
        <v>8129</v>
      </c>
      <c r="B3119">
        <v>1863</v>
      </c>
    </row>
    <row r="3120" spans="1:2" x14ac:dyDescent="0.2">
      <c r="A3120" t="s">
        <v>10349</v>
      </c>
      <c r="B3120">
        <v>4716</v>
      </c>
    </row>
    <row r="3121" spans="1:2" x14ac:dyDescent="0.2">
      <c r="A3121" t="s">
        <v>7421</v>
      </c>
      <c r="B3121">
        <v>1864</v>
      </c>
    </row>
    <row r="3122" spans="1:2" x14ac:dyDescent="0.2">
      <c r="A3122" t="s">
        <v>6602</v>
      </c>
      <c r="B3122">
        <v>1865</v>
      </c>
    </row>
    <row r="3123" spans="1:2" x14ac:dyDescent="0.2">
      <c r="A3123" t="s">
        <v>9519</v>
      </c>
      <c r="B3123">
        <v>5343</v>
      </c>
    </row>
    <row r="3124" spans="1:2" x14ac:dyDescent="0.2">
      <c r="A3124" t="s">
        <v>6083</v>
      </c>
      <c r="B3124">
        <v>1866</v>
      </c>
    </row>
    <row r="3125" spans="1:2" x14ac:dyDescent="0.2">
      <c r="A3125" t="s">
        <v>9190</v>
      </c>
      <c r="B3125">
        <v>5018</v>
      </c>
    </row>
    <row r="3126" spans="1:2" x14ac:dyDescent="0.2">
      <c r="A3126" t="s">
        <v>6742</v>
      </c>
      <c r="B3126">
        <v>1867</v>
      </c>
    </row>
    <row r="3127" spans="1:2" x14ac:dyDescent="0.2">
      <c r="A3127" t="s">
        <v>9709</v>
      </c>
      <c r="B3127">
        <v>3786</v>
      </c>
    </row>
    <row r="3128" spans="1:2" x14ac:dyDescent="0.2">
      <c r="A3128" t="s">
        <v>7790</v>
      </c>
      <c r="B3128">
        <v>1868</v>
      </c>
    </row>
    <row r="3129" spans="1:2" x14ac:dyDescent="0.2">
      <c r="A3129" t="s">
        <v>9238</v>
      </c>
      <c r="B3129">
        <v>5078</v>
      </c>
    </row>
    <row r="3130" spans="1:2" x14ac:dyDescent="0.2">
      <c r="A3130" t="s">
        <v>7098</v>
      </c>
      <c r="B3130">
        <v>1869</v>
      </c>
    </row>
    <row r="3131" spans="1:2" x14ac:dyDescent="0.2">
      <c r="A3131" t="s">
        <v>6082</v>
      </c>
      <c r="B3131">
        <v>1870</v>
      </c>
    </row>
    <row r="3132" spans="1:2" x14ac:dyDescent="0.2">
      <c r="A3132" t="s">
        <v>8286</v>
      </c>
      <c r="B3132">
        <v>1871</v>
      </c>
    </row>
    <row r="3133" spans="1:2" x14ac:dyDescent="0.2">
      <c r="A3133" t="s">
        <v>6081</v>
      </c>
      <c r="B3133">
        <v>1872</v>
      </c>
    </row>
    <row r="3134" spans="1:2" x14ac:dyDescent="0.2">
      <c r="A3134" t="s">
        <v>7612</v>
      </c>
      <c r="B3134">
        <v>1873</v>
      </c>
    </row>
    <row r="3135" spans="1:2" x14ac:dyDescent="0.2">
      <c r="A3135" t="s">
        <v>8130</v>
      </c>
      <c r="B3135">
        <v>1874</v>
      </c>
    </row>
    <row r="3136" spans="1:2" x14ac:dyDescent="0.2">
      <c r="A3136" t="s">
        <v>7012</v>
      </c>
      <c r="B3136">
        <v>1875</v>
      </c>
    </row>
    <row r="3137" spans="1:2" x14ac:dyDescent="0.2">
      <c r="A3137" t="s">
        <v>7014</v>
      </c>
      <c r="B3137">
        <v>1876</v>
      </c>
    </row>
    <row r="3138" spans="1:2" x14ac:dyDescent="0.2">
      <c r="A3138" t="s">
        <v>8067</v>
      </c>
      <c r="B3138">
        <v>1877</v>
      </c>
    </row>
    <row r="3139" spans="1:2" x14ac:dyDescent="0.2">
      <c r="A3139" t="s">
        <v>7413</v>
      </c>
      <c r="B3139">
        <v>1878</v>
      </c>
    </row>
    <row r="3140" spans="1:2" x14ac:dyDescent="0.2">
      <c r="A3140" t="s">
        <v>8278</v>
      </c>
      <c r="B3140">
        <v>1879</v>
      </c>
    </row>
    <row r="3141" spans="1:2" x14ac:dyDescent="0.2">
      <c r="A3141" t="s">
        <v>7097</v>
      </c>
      <c r="B3141">
        <v>1880</v>
      </c>
    </row>
    <row r="3142" spans="1:2" x14ac:dyDescent="0.2">
      <c r="A3142" t="s">
        <v>9343</v>
      </c>
      <c r="B3142">
        <v>5197</v>
      </c>
    </row>
    <row r="3143" spans="1:2" x14ac:dyDescent="0.2">
      <c r="A3143" t="s">
        <v>5667</v>
      </c>
      <c r="B3143">
        <v>1881</v>
      </c>
    </row>
    <row r="3144" spans="1:2" x14ac:dyDescent="0.2">
      <c r="A3144" t="s">
        <v>9098</v>
      </c>
      <c r="B3144">
        <v>3562</v>
      </c>
    </row>
    <row r="3145" spans="1:2" x14ac:dyDescent="0.2">
      <c r="A3145" t="s">
        <v>7017</v>
      </c>
      <c r="B3145">
        <v>1882</v>
      </c>
    </row>
    <row r="3146" spans="1:2" x14ac:dyDescent="0.2">
      <c r="A3146" t="s">
        <v>6079</v>
      </c>
      <c r="B3146">
        <v>1883</v>
      </c>
    </row>
    <row r="3147" spans="1:2" x14ac:dyDescent="0.2">
      <c r="A3147" t="s">
        <v>6078</v>
      </c>
      <c r="B3147">
        <v>1884</v>
      </c>
    </row>
    <row r="3148" spans="1:2" x14ac:dyDescent="0.2">
      <c r="A3148" t="s">
        <v>8487</v>
      </c>
      <c r="B3148">
        <v>88</v>
      </c>
    </row>
    <row r="3149" spans="1:2" x14ac:dyDescent="0.2">
      <c r="A3149" t="s">
        <v>8407</v>
      </c>
      <c r="B3149">
        <v>1885</v>
      </c>
    </row>
    <row r="3150" spans="1:2" x14ac:dyDescent="0.2">
      <c r="A3150" t="s">
        <v>6077</v>
      </c>
      <c r="B3150">
        <v>1886</v>
      </c>
    </row>
    <row r="3151" spans="1:2" x14ac:dyDescent="0.2">
      <c r="A3151" t="s">
        <v>6076</v>
      </c>
      <c r="B3151">
        <v>1887</v>
      </c>
    </row>
    <row r="3152" spans="1:2" x14ac:dyDescent="0.2">
      <c r="A3152" t="s">
        <v>6075</v>
      </c>
      <c r="B3152">
        <v>1888</v>
      </c>
    </row>
    <row r="3153" spans="1:2" x14ac:dyDescent="0.2">
      <c r="A3153" t="s">
        <v>8695</v>
      </c>
      <c r="B3153">
        <v>3055</v>
      </c>
    </row>
    <row r="3154" spans="1:2" x14ac:dyDescent="0.2">
      <c r="A3154" t="s">
        <v>9220</v>
      </c>
      <c r="B3154">
        <v>5062</v>
      </c>
    </row>
    <row r="3155" spans="1:2" x14ac:dyDescent="0.2">
      <c r="A3155" t="s">
        <v>10505</v>
      </c>
      <c r="B3155">
        <v>4867</v>
      </c>
    </row>
    <row r="3156" spans="1:2" x14ac:dyDescent="0.2">
      <c r="A3156" t="s">
        <v>6346</v>
      </c>
      <c r="B3156">
        <v>1889</v>
      </c>
    </row>
    <row r="3157" spans="1:2" x14ac:dyDescent="0.2">
      <c r="A3157" t="s">
        <v>7096</v>
      </c>
      <c r="B3157">
        <v>1890</v>
      </c>
    </row>
    <row r="3158" spans="1:2" x14ac:dyDescent="0.2">
      <c r="A3158" t="s">
        <v>9373</v>
      </c>
      <c r="B3158">
        <v>5232</v>
      </c>
    </row>
    <row r="3159" spans="1:2" x14ac:dyDescent="0.2">
      <c r="A3159" t="s">
        <v>9159</v>
      </c>
      <c r="B3159">
        <v>3625</v>
      </c>
    </row>
    <row r="3160" spans="1:2" x14ac:dyDescent="0.2">
      <c r="A3160" t="s">
        <v>10494</v>
      </c>
      <c r="B3160">
        <v>4854</v>
      </c>
    </row>
    <row r="3161" spans="1:2" x14ac:dyDescent="0.2">
      <c r="A3161" t="s">
        <v>10243</v>
      </c>
      <c r="B3161">
        <v>4608</v>
      </c>
    </row>
    <row r="3162" spans="1:2" x14ac:dyDescent="0.2">
      <c r="A3162" t="s">
        <v>10511</v>
      </c>
      <c r="B3162">
        <v>4873</v>
      </c>
    </row>
    <row r="3163" spans="1:2" x14ac:dyDescent="0.2">
      <c r="A3163" t="s">
        <v>7656</v>
      </c>
      <c r="B3163">
        <v>1891</v>
      </c>
    </row>
    <row r="3164" spans="1:2" x14ac:dyDescent="0.2">
      <c r="A3164" t="s">
        <v>7812</v>
      </c>
      <c r="B3164">
        <v>1892</v>
      </c>
    </row>
    <row r="3165" spans="1:2" x14ac:dyDescent="0.2">
      <c r="A3165" t="s">
        <v>7192</v>
      </c>
      <c r="B3165">
        <v>1893</v>
      </c>
    </row>
    <row r="3166" spans="1:2" x14ac:dyDescent="0.2">
      <c r="A3166" t="s">
        <v>7191</v>
      </c>
      <c r="B3166">
        <v>3017</v>
      </c>
    </row>
    <row r="3167" spans="1:2" x14ac:dyDescent="0.2">
      <c r="A3167" t="s">
        <v>6074</v>
      </c>
      <c r="B3167">
        <v>1895</v>
      </c>
    </row>
    <row r="3168" spans="1:2" x14ac:dyDescent="0.2">
      <c r="A3168" t="s">
        <v>7803</v>
      </c>
      <c r="B3168">
        <v>1896</v>
      </c>
    </row>
    <row r="3169" spans="1:2" x14ac:dyDescent="0.2">
      <c r="A3169" t="s">
        <v>9393</v>
      </c>
      <c r="B3169">
        <v>5082</v>
      </c>
    </row>
    <row r="3170" spans="1:2" x14ac:dyDescent="0.2">
      <c r="A3170" t="s">
        <v>10162</v>
      </c>
      <c r="B3170">
        <v>4553</v>
      </c>
    </row>
    <row r="3171" spans="1:2" x14ac:dyDescent="0.2">
      <c r="A3171" t="s">
        <v>6073</v>
      </c>
      <c r="B3171">
        <v>1897</v>
      </c>
    </row>
    <row r="3172" spans="1:2" x14ac:dyDescent="0.2">
      <c r="A3172" t="s">
        <v>6070</v>
      </c>
      <c r="B3172">
        <v>1898</v>
      </c>
    </row>
    <row r="3173" spans="1:2" x14ac:dyDescent="0.2">
      <c r="A3173" t="s">
        <v>9002</v>
      </c>
      <c r="B3173">
        <v>3458</v>
      </c>
    </row>
    <row r="3174" spans="1:2" x14ac:dyDescent="0.2">
      <c r="A3174" t="s">
        <v>9876</v>
      </c>
      <c r="B3174">
        <v>3839</v>
      </c>
    </row>
    <row r="3175" spans="1:2" x14ac:dyDescent="0.2">
      <c r="A3175" t="s">
        <v>9733</v>
      </c>
      <c r="B3175">
        <v>3696</v>
      </c>
    </row>
    <row r="3176" spans="1:2" x14ac:dyDescent="0.2">
      <c r="A3176" t="s">
        <v>6815</v>
      </c>
      <c r="B3176">
        <v>1899</v>
      </c>
    </row>
    <row r="3177" spans="1:2" x14ac:dyDescent="0.2">
      <c r="A3177" t="s">
        <v>7611</v>
      </c>
      <c r="B3177">
        <v>1900</v>
      </c>
    </row>
    <row r="3178" spans="1:2" x14ac:dyDescent="0.2">
      <c r="A3178" t="s">
        <v>7638</v>
      </c>
      <c r="B3178">
        <v>1901</v>
      </c>
    </row>
    <row r="3179" spans="1:2" x14ac:dyDescent="0.2">
      <c r="A3179" t="s">
        <v>10040</v>
      </c>
      <c r="B3179">
        <v>4503</v>
      </c>
    </row>
    <row r="3180" spans="1:2" x14ac:dyDescent="0.2">
      <c r="A3180" t="s">
        <v>6068</v>
      </c>
      <c r="B3180">
        <v>1902</v>
      </c>
    </row>
    <row r="3181" spans="1:2" x14ac:dyDescent="0.2">
      <c r="A3181" t="s">
        <v>6066</v>
      </c>
      <c r="B3181">
        <v>3137</v>
      </c>
    </row>
    <row r="3182" spans="1:2" x14ac:dyDescent="0.2">
      <c r="A3182" t="s">
        <v>10290</v>
      </c>
      <c r="B3182">
        <v>4651</v>
      </c>
    </row>
    <row r="3183" spans="1:2" x14ac:dyDescent="0.2">
      <c r="A3183" t="s">
        <v>9240</v>
      </c>
      <c r="B3183">
        <v>5083</v>
      </c>
    </row>
    <row r="3184" spans="1:2" x14ac:dyDescent="0.2">
      <c r="A3184" t="s">
        <v>7944</v>
      </c>
      <c r="B3184">
        <v>1903</v>
      </c>
    </row>
    <row r="3185" spans="1:2" x14ac:dyDescent="0.2">
      <c r="A3185" t="s">
        <v>6065</v>
      </c>
      <c r="B3185">
        <v>1904</v>
      </c>
    </row>
    <row r="3186" spans="1:2" x14ac:dyDescent="0.2">
      <c r="A3186" t="s">
        <v>8527</v>
      </c>
      <c r="B3186">
        <v>2280</v>
      </c>
    </row>
    <row r="3187" spans="1:2" x14ac:dyDescent="0.2">
      <c r="A3187" t="s">
        <v>8617</v>
      </c>
      <c r="B3187">
        <v>2984</v>
      </c>
    </row>
    <row r="3188" spans="1:2" x14ac:dyDescent="0.2">
      <c r="A3188" t="s">
        <v>8799</v>
      </c>
      <c r="B3188">
        <v>2060</v>
      </c>
    </row>
    <row r="3189" spans="1:2" x14ac:dyDescent="0.2">
      <c r="A3189" t="s">
        <v>8109</v>
      </c>
      <c r="B3189">
        <v>1905</v>
      </c>
    </row>
    <row r="3190" spans="1:2" x14ac:dyDescent="0.2">
      <c r="A3190" t="s">
        <v>7586</v>
      </c>
      <c r="B3190">
        <v>1906</v>
      </c>
    </row>
    <row r="3191" spans="1:2" x14ac:dyDescent="0.2">
      <c r="A3191" t="s">
        <v>7399</v>
      </c>
      <c r="B3191">
        <v>1908</v>
      </c>
    </row>
    <row r="3192" spans="1:2" x14ac:dyDescent="0.2">
      <c r="A3192" t="s">
        <v>10561</v>
      </c>
      <c r="B3192">
        <v>4921</v>
      </c>
    </row>
    <row r="3193" spans="1:2" x14ac:dyDescent="0.2">
      <c r="A3193" t="s">
        <v>6064</v>
      </c>
      <c r="B3193">
        <v>1909</v>
      </c>
    </row>
    <row r="3194" spans="1:2" x14ac:dyDescent="0.2">
      <c r="A3194" t="s">
        <v>7571</v>
      </c>
      <c r="B3194">
        <v>1910</v>
      </c>
    </row>
    <row r="3195" spans="1:2" x14ac:dyDescent="0.2">
      <c r="A3195" t="s">
        <v>9944</v>
      </c>
      <c r="B3195">
        <v>3910</v>
      </c>
    </row>
    <row r="3196" spans="1:2" x14ac:dyDescent="0.2">
      <c r="A3196" t="s">
        <v>9292</v>
      </c>
      <c r="B3196">
        <v>5185</v>
      </c>
    </row>
    <row r="3197" spans="1:2" x14ac:dyDescent="0.2">
      <c r="A3197" t="s">
        <v>10264</v>
      </c>
      <c r="B3197">
        <v>4625</v>
      </c>
    </row>
    <row r="3198" spans="1:2" x14ac:dyDescent="0.2">
      <c r="A3198" t="s">
        <v>9992</v>
      </c>
      <c r="B3198">
        <v>3956</v>
      </c>
    </row>
    <row r="3199" spans="1:2" x14ac:dyDescent="0.2">
      <c r="A3199" t="s">
        <v>8226</v>
      </c>
      <c r="B3199">
        <v>1911</v>
      </c>
    </row>
    <row r="3200" spans="1:2" x14ac:dyDescent="0.2">
      <c r="A3200" t="s">
        <v>10480</v>
      </c>
      <c r="B3200">
        <v>4840</v>
      </c>
    </row>
    <row r="3201" spans="1:2" x14ac:dyDescent="0.2">
      <c r="A3201" t="s">
        <v>7487</v>
      </c>
      <c r="B3201">
        <v>1912</v>
      </c>
    </row>
    <row r="3202" spans="1:2" x14ac:dyDescent="0.2">
      <c r="A3202" t="s">
        <v>9947</v>
      </c>
      <c r="B3202">
        <v>3913</v>
      </c>
    </row>
    <row r="3203" spans="1:2" x14ac:dyDescent="0.2">
      <c r="A3203" t="s">
        <v>7899</v>
      </c>
      <c r="B3203">
        <v>1913</v>
      </c>
    </row>
    <row r="3204" spans="1:2" x14ac:dyDescent="0.2">
      <c r="A3204" t="s">
        <v>7414</v>
      </c>
      <c r="B3204">
        <v>1914</v>
      </c>
    </row>
    <row r="3205" spans="1:2" x14ac:dyDescent="0.2">
      <c r="A3205" t="s">
        <v>7095</v>
      </c>
      <c r="B3205">
        <v>1915</v>
      </c>
    </row>
    <row r="3206" spans="1:2" x14ac:dyDescent="0.2">
      <c r="A3206" t="s">
        <v>9680</v>
      </c>
      <c r="B3206">
        <v>3779</v>
      </c>
    </row>
    <row r="3207" spans="1:2" x14ac:dyDescent="0.2">
      <c r="A3207" t="s">
        <v>8405</v>
      </c>
      <c r="B3207">
        <v>1917</v>
      </c>
    </row>
    <row r="3208" spans="1:2" x14ac:dyDescent="0.2">
      <c r="A3208" t="s">
        <v>10569</v>
      </c>
      <c r="B3208">
        <v>4927</v>
      </c>
    </row>
    <row r="3209" spans="1:2" x14ac:dyDescent="0.2">
      <c r="A3209" t="s">
        <v>10036</v>
      </c>
      <c r="B3209">
        <v>3996</v>
      </c>
    </row>
    <row r="3210" spans="1:2" x14ac:dyDescent="0.2">
      <c r="A3210" t="s">
        <v>9146</v>
      </c>
      <c r="B3210">
        <v>3612</v>
      </c>
    </row>
    <row r="3211" spans="1:2" x14ac:dyDescent="0.2">
      <c r="A3211" t="s">
        <v>10503</v>
      </c>
      <c r="B3211">
        <v>4865</v>
      </c>
    </row>
    <row r="3212" spans="1:2" x14ac:dyDescent="0.2">
      <c r="A3212" t="s">
        <v>10013</v>
      </c>
      <c r="B3212">
        <v>3974</v>
      </c>
    </row>
    <row r="3213" spans="1:2" x14ac:dyDescent="0.2">
      <c r="A3213" t="s">
        <v>6063</v>
      </c>
      <c r="B3213">
        <v>1918</v>
      </c>
    </row>
    <row r="3214" spans="1:2" x14ac:dyDescent="0.2">
      <c r="A3214" t="s">
        <v>7094</v>
      </c>
      <c r="B3214">
        <v>1919</v>
      </c>
    </row>
    <row r="3215" spans="1:2" x14ac:dyDescent="0.2">
      <c r="A3215" t="s">
        <v>9411</v>
      </c>
      <c r="B3215">
        <v>5264</v>
      </c>
    </row>
    <row r="3216" spans="1:2" x14ac:dyDescent="0.2">
      <c r="A3216" t="s">
        <v>6059</v>
      </c>
      <c r="B3216">
        <v>4824</v>
      </c>
    </row>
    <row r="3217" spans="1:2" x14ac:dyDescent="0.2">
      <c r="A3217" t="s">
        <v>6062</v>
      </c>
      <c r="B3217">
        <v>1921</v>
      </c>
    </row>
    <row r="3218" spans="1:2" x14ac:dyDescent="0.2">
      <c r="A3218" t="s">
        <v>6058</v>
      </c>
      <c r="B3218">
        <v>3091</v>
      </c>
    </row>
    <row r="3219" spans="1:2" x14ac:dyDescent="0.2">
      <c r="A3219" t="s">
        <v>9223</v>
      </c>
      <c r="B3219">
        <v>5025</v>
      </c>
    </row>
    <row r="3220" spans="1:2" x14ac:dyDescent="0.2">
      <c r="A3220" t="s">
        <v>6610</v>
      </c>
      <c r="B3220">
        <v>1922</v>
      </c>
    </row>
    <row r="3221" spans="1:2" x14ac:dyDescent="0.2">
      <c r="A3221" t="s">
        <v>9849</v>
      </c>
      <c r="B3221">
        <v>3813</v>
      </c>
    </row>
    <row r="3222" spans="1:2" x14ac:dyDescent="0.2">
      <c r="A3222" t="s">
        <v>5731</v>
      </c>
      <c r="B3222">
        <v>1923</v>
      </c>
    </row>
    <row r="3223" spans="1:2" x14ac:dyDescent="0.2">
      <c r="A3223" t="s">
        <v>7615</v>
      </c>
      <c r="B3223">
        <v>1924</v>
      </c>
    </row>
    <row r="3224" spans="1:2" x14ac:dyDescent="0.2">
      <c r="A3224" t="s">
        <v>6901</v>
      </c>
      <c r="B3224">
        <v>1925</v>
      </c>
    </row>
    <row r="3225" spans="1:2" x14ac:dyDescent="0.2">
      <c r="A3225" t="s">
        <v>6979</v>
      </c>
      <c r="B3225">
        <v>1926</v>
      </c>
    </row>
    <row r="3226" spans="1:2" x14ac:dyDescent="0.2">
      <c r="A3226" t="s">
        <v>6978</v>
      </c>
      <c r="B3226">
        <v>2088</v>
      </c>
    </row>
    <row r="3227" spans="1:2" x14ac:dyDescent="0.2">
      <c r="A3227" t="s">
        <v>7990</v>
      </c>
      <c r="B3227">
        <v>2820</v>
      </c>
    </row>
    <row r="3228" spans="1:2" x14ac:dyDescent="0.2">
      <c r="A3228" t="s">
        <v>6055</v>
      </c>
      <c r="B3228">
        <v>1928</v>
      </c>
    </row>
    <row r="3229" spans="1:2" x14ac:dyDescent="0.2">
      <c r="A3229" t="s">
        <v>6054</v>
      </c>
      <c r="B3229">
        <v>1929</v>
      </c>
    </row>
    <row r="3230" spans="1:2" x14ac:dyDescent="0.2">
      <c r="A3230" t="s">
        <v>8349</v>
      </c>
      <c r="B3230">
        <v>1930</v>
      </c>
    </row>
    <row r="3231" spans="1:2" x14ac:dyDescent="0.2">
      <c r="A3231" t="s">
        <v>7875</v>
      </c>
      <c r="B3231">
        <v>1931</v>
      </c>
    </row>
    <row r="3232" spans="1:2" x14ac:dyDescent="0.2">
      <c r="A3232" t="s">
        <v>6052</v>
      </c>
      <c r="B3232">
        <v>1932</v>
      </c>
    </row>
    <row r="3233" spans="1:2" x14ac:dyDescent="0.2">
      <c r="A3233" t="s">
        <v>7558</v>
      </c>
      <c r="B3233">
        <v>1933</v>
      </c>
    </row>
    <row r="3234" spans="1:2" x14ac:dyDescent="0.2">
      <c r="A3234" t="s">
        <v>10024</v>
      </c>
      <c r="B3234">
        <v>3984</v>
      </c>
    </row>
    <row r="3235" spans="1:2" x14ac:dyDescent="0.2">
      <c r="A3235" t="s">
        <v>7769</v>
      </c>
      <c r="B3235">
        <v>1934</v>
      </c>
    </row>
    <row r="3236" spans="1:2" x14ac:dyDescent="0.2">
      <c r="A3236" t="s">
        <v>10386</v>
      </c>
      <c r="B3236">
        <v>4746</v>
      </c>
    </row>
    <row r="3237" spans="1:2" x14ac:dyDescent="0.2">
      <c r="A3237" t="s">
        <v>10387</v>
      </c>
      <c r="B3237">
        <v>4747</v>
      </c>
    </row>
    <row r="3238" spans="1:2" x14ac:dyDescent="0.2">
      <c r="A3238" t="s">
        <v>5676</v>
      </c>
      <c r="B3238">
        <v>1936</v>
      </c>
    </row>
    <row r="3239" spans="1:2" x14ac:dyDescent="0.2">
      <c r="A3239" t="s">
        <v>9277</v>
      </c>
      <c r="B3239">
        <v>5127</v>
      </c>
    </row>
    <row r="3240" spans="1:2" x14ac:dyDescent="0.2">
      <c r="A3240" t="s">
        <v>8952</v>
      </c>
      <c r="B3240">
        <v>473</v>
      </c>
    </row>
    <row r="3241" spans="1:2" x14ac:dyDescent="0.2">
      <c r="A3241" t="s">
        <v>8042</v>
      </c>
      <c r="B3241">
        <v>1938</v>
      </c>
    </row>
    <row r="3242" spans="1:2" x14ac:dyDescent="0.2">
      <c r="A3242" t="s">
        <v>8699</v>
      </c>
      <c r="B3242">
        <v>2910</v>
      </c>
    </row>
    <row r="3243" spans="1:2" x14ac:dyDescent="0.2">
      <c r="A3243" t="s">
        <v>6051</v>
      </c>
      <c r="B3243">
        <v>1939</v>
      </c>
    </row>
    <row r="3244" spans="1:2" x14ac:dyDescent="0.2">
      <c r="A3244" t="s">
        <v>7392</v>
      </c>
      <c r="B3244">
        <v>1940</v>
      </c>
    </row>
    <row r="3245" spans="1:2" x14ac:dyDescent="0.2">
      <c r="A3245" t="s">
        <v>6050</v>
      </c>
      <c r="B3245">
        <v>1941</v>
      </c>
    </row>
    <row r="3246" spans="1:2" x14ac:dyDescent="0.2">
      <c r="A3246" t="s">
        <v>6049</v>
      </c>
      <c r="B3246">
        <v>1943</v>
      </c>
    </row>
    <row r="3247" spans="1:2" x14ac:dyDescent="0.2">
      <c r="A3247" t="s">
        <v>10336</v>
      </c>
      <c r="B3247">
        <v>4702</v>
      </c>
    </row>
    <row r="3248" spans="1:2" x14ac:dyDescent="0.2">
      <c r="A3248" t="s">
        <v>7670</v>
      </c>
      <c r="B3248">
        <v>1944</v>
      </c>
    </row>
    <row r="3249" spans="1:2" x14ac:dyDescent="0.2">
      <c r="A3249" t="s">
        <v>8627</v>
      </c>
      <c r="B3249">
        <v>2151</v>
      </c>
    </row>
    <row r="3250" spans="1:2" x14ac:dyDescent="0.2">
      <c r="A3250" t="s">
        <v>10178</v>
      </c>
      <c r="B3250">
        <v>4563</v>
      </c>
    </row>
    <row r="3251" spans="1:2" x14ac:dyDescent="0.2">
      <c r="A3251" t="s">
        <v>6048</v>
      </c>
      <c r="B3251">
        <v>1945</v>
      </c>
    </row>
    <row r="3252" spans="1:2" x14ac:dyDescent="0.2">
      <c r="A3252" t="s">
        <v>9041</v>
      </c>
      <c r="B3252">
        <v>3508</v>
      </c>
    </row>
    <row r="3253" spans="1:2" x14ac:dyDescent="0.2">
      <c r="A3253" t="s">
        <v>9031</v>
      </c>
      <c r="B3253">
        <v>3498</v>
      </c>
    </row>
    <row r="3254" spans="1:2" x14ac:dyDescent="0.2">
      <c r="A3254" t="s">
        <v>9032</v>
      </c>
      <c r="B3254">
        <v>3499</v>
      </c>
    </row>
    <row r="3255" spans="1:2" x14ac:dyDescent="0.2">
      <c r="A3255" t="s">
        <v>9837</v>
      </c>
      <c r="B3255">
        <v>3803</v>
      </c>
    </row>
    <row r="3256" spans="1:2" x14ac:dyDescent="0.2">
      <c r="A3256" t="s">
        <v>9404</v>
      </c>
      <c r="B3256">
        <v>5257</v>
      </c>
    </row>
    <row r="3257" spans="1:2" x14ac:dyDescent="0.2">
      <c r="A3257" t="s">
        <v>9493</v>
      </c>
      <c r="B3257">
        <v>5090</v>
      </c>
    </row>
    <row r="3258" spans="1:2" x14ac:dyDescent="0.2">
      <c r="A3258" t="s">
        <v>9941</v>
      </c>
      <c r="B3258">
        <v>5807</v>
      </c>
    </row>
    <row r="3259" spans="1:2" x14ac:dyDescent="0.2">
      <c r="A3259" t="s">
        <v>8847</v>
      </c>
      <c r="B3259">
        <v>3326</v>
      </c>
    </row>
    <row r="3260" spans="1:2" x14ac:dyDescent="0.2">
      <c r="A3260" t="s">
        <v>7407</v>
      </c>
      <c r="B3260">
        <v>1946</v>
      </c>
    </row>
    <row r="3261" spans="1:2" x14ac:dyDescent="0.2">
      <c r="A3261" t="s">
        <v>6047</v>
      </c>
      <c r="B3261">
        <v>1947</v>
      </c>
    </row>
    <row r="3262" spans="1:2" x14ac:dyDescent="0.2">
      <c r="A3262" t="s">
        <v>6046</v>
      </c>
      <c r="B3262">
        <v>1948</v>
      </c>
    </row>
    <row r="3263" spans="1:2" x14ac:dyDescent="0.2">
      <c r="A3263" t="s">
        <v>8033</v>
      </c>
      <c r="B3263">
        <v>1949</v>
      </c>
    </row>
    <row r="3264" spans="1:2" x14ac:dyDescent="0.2">
      <c r="A3264" t="s">
        <v>9247</v>
      </c>
      <c r="B3264">
        <v>5015</v>
      </c>
    </row>
    <row r="3265" spans="1:2" x14ac:dyDescent="0.2">
      <c r="A3265" t="s">
        <v>9335</v>
      </c>
      <c r="B3265">
        <v>5177</v>
      </c>
    </row>
    <row r="3266" spans="1:2" x14ac:dyDescent="0.2">
      <c r="A3266" t="s">
        <v>6045</v>
      </c>
      <c r="B3266">
        <v>1950</v>
      </c>
    </row>
    <row r="3267" spans="1:2" x14ac:dyDescent="0.2">
      <c r="A3267" t="s">
        <v>5892</v>
      </c>
      <c r="B3267">
        <v>1951</v>
      </c>
    </row>
    <row r="3268" spans="1:2" x14ac:dyDescent="0.2">
      <c r="A3268" t="s">
        <v>7497</v>
      </c>
      <c r="B3268">
        <v>1952</v>
      </c>
    </row>
    <row r="3269" spans="1:2" x14ac:dyDescent="0.2">
      <c r="A3269" t="s">
        <v>6044</v>
      </c>
      <c r="B3269">
        <v>1953</v>
      </c>
    </row>
    <row r="3270" spans="1:2" x14ac:dyDescent="0.2">
      <c r="A3270" t="s">
        <v>9193</v>
      </c>
      <c r="B3270">
        <v>5020</v>
      </c>
    </row>
    <row r="3271" spans="1:2" x14ac:dyDescent="0.2">
      <c r="A3271" t="s">
        <v>8845</v>
      </c>
      <c r="B3271">
        <v>3323</v>
      </c>
    </row>
    <row r="3272" spans="1:2" x14ac:dyDescent="0.2">
      <c r="A3272" t="s">
        <v>9494</v>
      </c>
      <c r="B3272">
        <v>5091</v>
      </c>
    </row>
    <row r="3273" spans="1:2" x14ac:dyDescent="0.2">
      <c r="A3273" t="s">
        <v>7764</v>
      </c>
      <c r="B3273">
        <v>1954</v>
      </c>
    </row>
    <row r="3274" spans="1:2" x14ac:dyDescent="0.2">
      <c r="A3274" t="s">
        <v>7765</v>
      </c>
      <c r="B3274">
        <v>2966</v>
      </c>
    </row>
    <row r="3275" spans="1:2" x14ac:dyDescent="0.2">
      <c r="A3275" t="s">
        <v>10324</v>
      </c>
      <c r="B3275">
        <v>4690</v>
      </c>
    </row>
    <row r="3276" spans="1:2" x14ac:dyDescent="0.2">
      <c r="A3276" t="s">
        <v>10323</v>
      </c>
      <c r="B3276">
        <v>4689</v>
      </c>
    </row>
    <row r="3277" spans="1:2" x14ac:dyDescent="0.2">
      <c r="A3277" t="s">
        <v>10022</v>
      </c>
      <c r="B3277">
        <v>3982</v>
      </c>
    </row>
    <row r="3278" spans="1:2" x14ac:dyDescent="0.2">
      <c r="A3278" t="s">
        <v>7770</v>
      </c>
      <c r="B3278">
        <v>1955</v>
      </c>
    </row>
    <row r="3279" spans="1:2" x14ac:dyDescent="0.2">
      <c r="A3279" t="s">
        <v>6043</v>
      </c>
      <c r="B3279">
        <v>1956</v>
      </c>
    </row>
    <row r="3280" spans="1:2" x14ac:dyDescent="0.2">
      <c r="A3280" t="s">
        <v>9360</v>
      </c>
      <c r="B3280">
        <v>5217</v>
      </c>
    </row>
    <row r="3281" spans="1:2" x14ac:dyDescent="0.2">
      <c r="A3281" t="s">
        <v>8634</v>
      </c>
      <c r="B3281">
        <v>3013</v>
      </c>
    </row>
    <row r="3282" spans="1:2" x14ac:dyDescent="0.2">
      <c r="A3282" t="s">
        <v>8635</v>
      </c>
      <c r="B3282">
        <v>3014</v>
      </c>
    </row>
    <row r="3283" spans="1:2" x14ac:dyDescent="0.2">
      <c r="A3283" t="s">
        <v>9108</v>
      </c>
      <c r="B3283">
        <v>3573</v>
      </c>
    </row>
    <row r="3284" spans="1:2" x14ac:dyDescent="0.2">
      <c r="A3284" t="s">
        <v>7093</v>
      </c>
      <c r="B3284">
        <v>1957</v>
      </c>
    </row>
    <row r="3285" spans="1:2" x14ac:dyDescent="0.2">
      <c r="A3285" t="s">
        <v>9840</v>
      </c>
      <c r="B3285">
        <v>3806</v>
      </c>
    </row>
    <row r="3286" spans="1:2" x14ac:dyDescent="0.2">
      <c r="A3286" t="s">
        <v>6620</v>
      </c>
      <c r="B3286">
        <v>1958</v>
      </c>
    </row>
    <row r="3287" spans="1:2" x14ac:dyDescent="0.2">
      <c r="A3287" t="s">
        <v>7550</v>
      </c>
      <c r="B3287">
        <v>1743</v>
      </c>
    </row>
    <row r="3288" spans="1:2" x14ac:dyDescent="0.2">
      <c r="A3288" t="s">
        <v>8027</v>
      </c>
      <c r="B3288">
        <v>1745</v>
      </c>
    </row>
    <row r="3289" spans="1:2" x14ac:dyDescent="0.2">
      <c r="A3289" t="s">
        <v>8747</v>
      </c>
      <c r="B3289">
        <v>3196</v>
      </c>
    </row>
    <row r="3290" spans="1:2" x14ac:dyDescent="0.2">
      <c r="A3290" t="s">
        <v>8760</v>
      </c>
      <c r="B3290">
        <v>3225</v>
      </c>
    </row>
    <row r="3291" spans="1:2" x14ac:dyDescent="0.2">
      <c r="A3291" t="s">
        <v>8736</v>
      </c>
      <c r="B3291">
        <v>3197</v>
      </c>
    </row>
    <row r="3292" spans="1:2" x14ac:dyDescent="0.2">
      <c r="A3292" t="s">
        <v>8028</v>
      </c>
      <c r="B3292">
        <v>3195</v>
      </c>
    </row>
    <row r="3293" spans="1:2" x14ac:dyDescent="0.2">
      <c r="A3293" t="s">
        <v>8344</v>
      </c>
      <c r="B3293">
        <v>1959</v>
      </c>
    </row>
    <row r="3294" spans="1:2" x14ac:dyDescent="0.2">
      <c r="A3294" t="s">
        <v>7575</v>
      </c>
      <c r="B3294">
        <v>1961</v>
      </c>
    </row>
    <row r="3295" spans="1:2" x14ac:dyDescent="0.2">
      <c r="A3295" t="s">
        <v>9161</v>
      </c>
      <c r="B3295">
        <v>3630</v>
      </c>
    </row>
    <row r="3296" spans="1:2" x14ac:dyDescent="0.2">
      <c r="A3296" t="s">
        <v>8029</v>
      </c>
      <c r="B3296">
        <v>1744</v>
      </c>
    </row>
    <row r="3297" spans="1:2" x14ac:dyDescent="0.2">
      <c r="A3297" t="s">
        <v>7972</v>
      </c>
      <c r="B3297">
        <v>1962</v>
      </c>
    </row>
    <row r="3298" spans="1:2" x14ac:dyDescent="0.2">
      <c r="A3298" t="s">
        <v>7996</v>
      </c>
      <c r="B3298">
        <v>2829</v>
      </c>
    </row>
    <row r="3299" spans="1:2" x14ac:dyDescent="0.2">
      <c r="A3299" t="s">
        <v>8095</v>
      </c>
      <c r="B3299">
        <v>1963</v>
      </c>
    </row>
    <row r="3300" spans="1:2" x14ac:dyDescent="0.2">
      <c r="A3300" t="s">
        <v>6787</v>
      </c>
      <c r="B3300">
        <v>20</v>
      </c>
    </row>
    <row r="3301" spans="1:2" x14ac:dyDescent="0.2">
      <c r="A3301" t="s">
        <v>10351</v>
      </c>
      <c r="B3301">
        <v>5817</v>
      </c>
    </row>
    <row r="3302" spans="1:2" x14ac:dyDescent="0.2">
      <c r="A3302" t="s">
        <v>6042</v>
      </c>
      <c r="B3302">
        <v>1964</v>
      </c>
    </row>
    <row r="3303" spans="1:2" x14ac:dyDescent="0.2">
      <c r="A3303" t="s">
        <v>6041</v>
      </c>
      <c r="B3303">
        <v>3116</v>
      </c>
    </row>
    <row r="3304" spans="1:2" x14ac:dyDescent="0.2">
      <c r="A3304" t="s">
        <v>6040</v>
      </c>
      <c r="B3304">
        <v>3117</v>
      </c>
    </row>
    <row r="3305" spans="1:2" x14ac:dyDescent="0.2">
      <c r="A3305" t="s">
        <v>6039</v>
      </c>
      <c r="B3305">
        <v>1965</v>
      </c>
    </row>
    <row r="3306" spans="1:2" x14ac:dyDescent="0.2">
      <c r="A3306" t="s">
        <v>6038</v>
      </c>
      <c r="B3306">
        <v>1966</v>
      </c>
    </row>
    <row r="3307" spans="1:2" x14ac:dyDescent="0.2">
      <c r="A3307" t="s">
        <v>7757</v>
      </c>
      <c r="B3307">
        <v>1967</v>
      </c>
    </row>
    <row r="3308" spans="1:2" x14ac:dyDescent="0.2">
      <c r="A3308" t="s">
        <v>7585</v>
      </c>
      <c r="B3308">
        <v>1968</v>
      </c>
    </row>
    <row r="3309" spans="1:2" x14ac:dyDescent="0.2">
      <c r="A3309" t="s">
        <v>6035</v>
      </c>
      <c r="B3309">
        <v>1969</v>
      </c>
    </row>
    <row r="3310" spans="1:2" x14ac:dyDescent="0.2">
      <c r="A3310" t="s">
        <v>7488</v>
      </c>
      <c r="B3310">
        <v>1970</v>
      </c>
    </row>
    <row r="3311" spans="1:2" x14ac:dyDescent="0.2">
      <c r="A3311" t="s">
        <v>7596</v>
      </c>
      <c r="B3311">
        <v>1971</v>
      </c>
    </row>
    <row r="3312" spans="1:2" x14ac:dyDescent="0.2">
      <c r="A3312" t="s">
        <v>7073</v>
      </c>
      <c r="B3312">
        <v>1972</v>
      </c>
    </row>
    <row r="3313" spans="1:2" x14ac:dyDescent="0.2">
      <c r="A3313" t="s">
        <v>7011</v>
      </c>
      <c r="B3313">
        <v>1973</v>
      </c>
    </row>
    <row r="3314" spans="1:2" x14ac:dyDescent="0.2">
      <c r="A3314" t="s">
        <v>7010</v>
      </c>
      <c r="B3314">
        <v>1974</v>
      </c>
    </row>
    <row r="3315" spans="1:2" x14ac:dyDescent="0.2">
      <c r="A3315" t="s">
        <v>6794</v>
      </c>
      <c r="B3315">
        <v>11</v>
      </c>
    </row>
    <row r="3316" spans="1:2" x14ac:dyDescent="0.2">
      <c r="A3316" t="s">
        <v>8233</v>
      </c>
      <c r="B3316">
        <v>1976</v>
      </c>
    </row>
    <row r="3317" spans="1:2" x14ac:dyDescent="0.2">
      <c r="A3317" t="s">
        <v>6034</v>
      </c>
      <c r="B3317">
        <v>1977</v>
      </c>
    </row>
    <row r="3318" spans="1:2" x14ac:dyDescent="0.2">
      <c r="A3318" t="s">
        <v>7674</v>
      </c>
      <c r="B3318">
        <v>1978</v>
      </c>
    </row>
    <row r="3319" spans="1:2" x14ac:dyDescent="0.2">
      <c r="A3319" t="s">
        <v>7785</v>
      </c>
      <c r="B3319">
        <v>1979</v>
      </c>
    </row>
    <row r="3320" spans="1:2" x14ac:dyDescent="0.2">
      <c r="A3320" t="s">
        <v>5718</v>
      </c>
      <c r="B3320">
        <v>1980</v>
      </c>
    </row>
    <row r="3321" spans="1:2" x14ac:dyDescent="0.2">
      <c r="A3321" t="s">
        <v>9466</v>
      </c>
      <c r="B3321">
        <v>5289</v>
      </c>
    </row>
    <row r="3322" spans="1:2" x14ac:dyDescent="0.2">
      <c r="A3322" t="s">
        <v>7569</v>
      </c>
      <c r="B3322">
        <v>1981</v>
      </c>
    </row>
    <row r="3323" spans="1:2" x14ac:dyDescent="0.2">
      <c r="A3323" t="s">
        <v>8448</v>
      </c>
      <c r="B3323">
        <v>937</v>
      </c>
    </row>
    <row r="3324" spans="1:2" x14ac:dyDescent="0.2">
      <c r="A3324" t="s">
        <v>7480</v>
      </c>
      <c r="B3324">
        <v>1982</v>
      </c>
    </row>
    <row r="3325" spans="1:2" x14ac:dyDescent="0.2">
      <c r="A3325" t="s">
        <v>7479</v>
      </c>
      <c r="B3325">
        <v>279</v>
      </c>
    </row>
    <row r="3326" spans="1:2" x14ac:dyDescent="0.2">
      <c r="A3326" t="s">
        <v>7009</v>
      </c>
      <c r="B3326">
        <v>1983</v>
      </c>
    </row>
    <row r="3327" spans="1:2" x14ac:dyDescent="0.2">
      <c r="A3327" t="s">
        <v>7008</v>
      </c>
      <c r="B3327">
        <v>1025</v>
      </c>
    </row>
    <row r="3328" spans="1:2" x14ac:dyDescent="0.2">
      <c r="A3328" t="s">
        <v>7650</v>
      </c>
      <c r="B3328">
        <v>1984</v>
      </c>
    </row>
    <row r="3329" spans="1:2" x14ac:dyDescent="0.2">
      <c r="A3329" t="s">
        <v>9785</v>
      </c>
      <c r="B3329">
        <v>3748</v>
      </c>
    </row>
    <row r="3330" spans="1:2" x14ac:dyDescent="0.2">
      <c r="A3330" t="s">
        <v>9326</v>
      </c>
      <c r="B3330">
        <v>5168</v>
      </c>
    </row>
    <row r="3331" spans="1:2" x14ac:dyDescent="0.2">
      <c r="A3331" t="s">
        <v>9763</v>
      </c>
      <c r="B3331">
        <v>5714</v>
      </c>
    </row>
    <row r="3332" spans="1:2" x14ac:dyDescent="0.2">
      <c r="A3332" t="s">
        <v>6033</v>
      </c>
      <c r="B3332">
        <v>1985</v>
      </c>
    </row>
    <row r="3333" spans="1:2" x14ac:dyDescent="0.2">
      <c r="A3333" t="s">
        <v>9310</v>
      </c>
      <c r="B3333">
        <v>5149</v>
      </c>
    </row>
    <row r="3334" spans="1:2" x14ac:dyDescent="0.2">
      <c r="A3334" t="s">
        <v>6032</v>
      </c>
      <c r="B3334">
        <v>1986</v>
      </c>
    </row>
    <row r="3335" spans="1:2" x14ac:dyDescent="0.2">
      <c r="A3335" t="s">
        <v>9180</v>
      </c>
      <c r="B3335">
        <v>3649</v>
      </c>
    </row>
    <row r="3336" spans="1:2" x14ac:dyDescent="0.2">
      <c r="A3336" t="s">
        <v>9930</v>
      </c>
      <c r="B3336">
        <v>3898</v>
      </c>
    </row>
    <row r="3337" spans="1:2" x14ac:dyDescent="0.2">
      <c r="A3337" t="s">
        <v>6744</v>
      </c>
      <c r="B3337">
        <v>1987</v>
      </c>
    </row>
    <row r="3338" spans="1:2" x14ac:dyDescent="0.2">
      <c r="A3338" t="s">
        <v>8305</v>
      </c>
      <c r="B3338">
        <v>1988</v>
      </c>
    </row>
    <row r="3339" spans="1:2" x14ac:dyDescent="0.2">
      <c r="A3339" t="s">
        <v>6031</v>
      </c>
      <c r="B3339">
        <v>1989</v>
      </c>
    </row>
    <row r="3340" spans="1:2" x14ac:dyDescent="0.2">
      <c r="A3340" t="s">
        <v>7782</v>
      </c>
      <c r="B3340">
        <v>2812</v>
      </c>
    </row>
    <row r="3341" spans="1:2" x14ac:dyDescent="0.2">
      <c r="A3341" t="s">
        <v>7660</v>
      </c>
      <c r="B3341">
        <v>2967</v>
      </c>
    </row>
    <row r="3342" spans="1:2" x14ac:dyDescent="0.2">
      <c r="A3342" t="s">
        <v>6030</v>
      </c>
      <c r="B3342">
        <v>1991</v>
      </c>
    </row>
    <row r="3343" spans="1:2" x14ac:dyDescent="0.2">
      <c r="A3343" t="s">
        <v>6762</v>
      </c>
      <c r="B3343">
        <v>1992</v>
      </c>
    </row>
    <row r="3344" spans="1:2" x14ac:dyDescent="0.2">
      <c r="A3344" t="s">
        <v>6029</v>
      </c>
      <c r="B3344">
        <v>1993</v>
      </c>
    </row>
    <row r="3345" spans="1:2" x14ac:dyDescent="0.2">
      <c r="A3345" t="s">
        <v>6027</v>
      </c>
      <c r="B3345">
        <v>1994</v>
      </c>
    </row>
    <row r="3346" spans="1:2" x14ac:dyDescent="0.2">
      <c r="A3346" t="s">
        <v>8955</v>
      </c>
      <c r="B3346">
        <v>3421</v>
      </c>
    </row>
    <row r="3347" spans="1:2" x14ac:dyDescent="0.2">
      <c r="A3347" t="s">
        <v>7445</v>
      </c>
      <c r="B3347">
        <v>1995</v>
      </c>
    </row>
    <row r="3348" spans="1:2" x14ac:dyDescent="0.2">
      <c r="A3348" t="s">
        <v>9316</v>
      </c>
      <c r="B3348">
        <v>5156</v>
      </c>
    </row>
    <row r="3349" spans="1:2" x14ac:dyDescent="0.2">
      <c r="A3349" t="s">
        <v>9499</v>
      </c>
      <c r="B3349">
        <v>5348</v>
      </c>
    </row>
    <row r="3350" spans="1:2" x14ac:dyDescent="0.2">
      <c r="A3350" t="s">
        <v>9850</v>
      </c>
      <c r="B3350">
        <v>3814</v>
      </c>
    </row>
    <row r="3351" spans="1:2" x14ac:dyDescent="0.2">
      <c r="A3351" t="s">
        <v>7557</v>
      </c>
      <c r="B3351">
        <v>1996</v>
      </c>
    </row>
    <row r="3352" spans="1:2" x14ac:dyDescent="0.2">
      <c r="A3352" t="s">
        <v>6025</v>
      </c>
      <c r="B3352">
        <v>1997</v>
      </c>
    </row>
    <row r="3353" spans="1:2" x14ac:dyDescent="0.2">
      <c r="A3353" t="s">
        <v>10545</v>
      </c>
      <c r="B3353">
        <v>4907</v>
      </c>
    </row>
    <row r="3354" spans="1:2" x14ac:dyDescent="0.2">
      <c r="A3354" t="s">
        <v>7714</v>
      </c>
      <c r="B3354">
        <v>1998</v>
      </c>
    </row>
    <row r="3355" spans="1:2" x14ac:dyDescent="0.2">
      <c r="A3355" t="s">
        <v>5847</v>
      </c>
      <c r="B3355">
        <v>1999</v>
      </c>
    </row>
    <row r="3356" spans="1:2" x14ac:dyDescent="0.2">
      <c r="A3356" t="s">
        <v>5660</v>
      </c>
      <c r="B3356">
        <v>2847</v>
      </c>
    </row>
    <row r="3357" spans="1:2" x14ac:dyDescent="0.2">
      <c r="A3357" t="s">
        <v>6151</v>
      </c>
      <c r="B3357">
        <v>2851</v>
      </c>
    </row>
    <row r="3358" spans="1:2" x14ac:dyDescent="0.2">
      <c r="A3358" t="s">
        <v>6024</v>
      </c>
      <c r="B3358">
        <v>2002</v>
      </c>
    </row>
    <row r="3359" spans="1:2" x14ac:dyDescent="0.2">
      <c r="A3359" t="s">
        <v>6023</v>
      </c>
      <c r="B3359">
        <v>2003</v>
      </c>
    </row>
    <row r="3360" spans="1:2" x14ac:dyDescent="0.2">
      <c r="A3360" t="s">
        <v>9178</v>
      </c>
      <c r="B3360">
        <v>3648</v>
      </c>
    </row>
    <row r="3361" spans="1:2" x14ac:dyDescent="0.2">
      <c r="A3361" t="s">
        <v>10038</v>
      </c>
      <c r="B3361">
        <v>4501</v>
      </c>
    </row>
    <row r="3362" spans="1:2" x14ac:dyDescent="0.2">
      <c r="A3362" t="s">
        <v>10580</v>
      </c>
      <c r="B3362">
        <v>4834</v>
      </c>
    </row>
    <row r="3363" spans="1:2" x14ac:dyDescent="0.2">
      <c r="A3363" t="s">
        <v>8861</v>
      </c>
      <c r="B3363">
        <v>3316</v>
      </c>
    </row>
    <row r="3364" spans="1:2" x14ac:dyDescent="0.2">
      <c r="A3364" t="s">
        <v>7352</v>
      </c>
      <c r="B3364">
        <v>2004</v>
      </c>
    </row>
    <row r="3365" spans="1:2" x14ac:dyDescent="0.2">
      <c r="A3365" t="s">
        <v>10095</v>
      </c>
      <c r="B3365">
        <v>4547</v>
      </c>
    </row>
    <row r="3366" spans="1:2" x14ac:dyDescent="0.2">
      <c r="A3366" t="s">
        <v>7007</v>
      </c>
      <c r="B3366">
        <v>2005</v>
      </c>
    </row>
    <row r="3367" spans="1:2" x14ac:dyDescent="0.2">
      <c r="A3367" t="s">
        <v>7719</v>
      </c>
      <c r="B3367">
        <v>2006</v>
      </c>
    </row>
    <row r="3368" spans="1:2" x14ac:dyDescent="0.2">
      <c r="A3368" t="s">
        <v>10410</v>
      </c>
      <c r="B3368">
        <v>4767</v>
      </c>
    </row>
    <row r="3369" spans="1:2" x14ac:dyDescent="0.2">
      <c r="A3369" t="s">
        <v>7006</v>
      </c>
      <c r="B3369">
        <v>2007</v>
      </c>
    </row>
    <row r="3370" spans="1:2" x14ac:dyDescent="0.2">
      <c r="A3370" t="s">
        <v>6805</v>
      </c>
      <c r="B3370">
        <v>2008</v>
      </c>
    </row>
    <row r="3371" spans="1:2" x14ac:dyDescent="0.2">
      <c r="A3371" t="s">
        <v>7633</v>
      </c>
      <c r="B3371">
        <v>2009</v>
      </c>
    </row>
    <row r="3372" spans="1:2" x14ac:dyDescent="0.2">
      <c r="A3372" t="s">
        <v>7661</v>
      </c>
      <c r="B3372">
        <v>2010</v>
      </c>
    </row>
    <row r="3373" spans="1:2" x14ac:dyDescent="0.2">
      <c r="A3373" t="s">
        <v>8537</v>
      </c>
      <c r="B3373">
        <v>1916</v>
      </c>
    </row>
    <row r="3374" spans="1:2" x14ac:dyDescent="0.2">
      <c r="A3374" t="s">
        <v>7978</v>
      </c>
      <c r="B3374">
        <v>2833</v>
      </c>
    </row>
    <row r="3375" spans="1:2" x14ac:dyDescent="0.2">
      <c r="A3375" t="s">
        <v>9267</v>
      </c>
      <c r="B3375">
        <v>5116</v>
      </c>
    </row>
    <row r="3376" spans="1:2" x14ac:dyDescent="0.2">
      <c r="A3376" t="s">
        <v>9168</v>
      </c>
      <c r="B3376">
        <v>3636</v>
      </c>
    </row>
    <row r="3377" spans="1:2" x14ac:dyDescent="0.2">
      <c r="A3377" t="s">
        <v>8145</v>
      </c>
      <c r="B3377">
        <v>2012</v>
      </c>
    </row>
    <row r="3378" spans="1:2" x14ac:dyDescent="0.2">
      <c r="A3378" t="s">
        <v>8148</v>
      </c>
      <c r="B3378">
        <v>2869</v>
      </c>
    </row>
    <row r="3379" spans="1:2" x14ac:dyDescent="0.2">
      <c r="A3379" t="s">
        <v>6022</v>
      </c>
      <c r="B3379">
        <v>2013</v>
      </c>
    </row>
    <row r="3380" spans="1:2" x14ac:dyDescent="0.2">
      <c r="A3380" t="s">
        <v>6021</v>
      </c>
      <c r="B3380">
        <v>2014</v>
      </c>
    </row>
    <row r="3381" spans="1:2" x14ac:dyDescent="0.2">
      <c r="A3381" t="s">
        <v>6020</v>
      </c>
      <c r="B3381">
        <v>2015</v>
      </c>
    </row>
    <row r="3382" spans="1:2" x14ac:dyDescent="0.2">
      <c r="A3382" t="s">
        <v>7371</v>
      </c>
      <c r="B3382">
        <v>2016</v>
      </c>
    </row>
    <row r="3383" spans="1:2" x14ac:dyDescent="0.2">
      <c r="A3383" t="s">
        <v>8300</v>
      </c>
      <c r="B3383">
        <v>2017</v>
      </c>
    </row>
    <row r="3384" spans="1:2" x14ac:dyDescent="0.2">
      <c r="A3384" t="s">
        <v>9566</v>
      </c>
      <c r="B3384">
        <v>3677</v>
      </c>
    </row>
    <row r="3385" spans="1:2" x14ac:dyDescent="0.2">
      <c r="A3385" t="s">
        <v>9497</v>
      </c>
      <c r="B3385">
        <v>5320</v>
      </c>
    </row>
    <row r="3386" spans="1:2" x14ac:dyDescent="0.2">
      <c r="A3386" t="s">
        <v>9472</v>
      </c>
      <c r="B3386">
        <v>5295</v>
      </c>
    </row>
    <row r="3387" spans="1:2" x14ac:dyDescent="0.2">
      <c r="A3387" t="s">
        <v>9462</v>
      </c>
      <c r="B3387">
        <v>5285</v>
      </c>
    </row>
    <row r="3388" spans="1:2" x14ac:dyDescent="0.2">
      <c r="A3388" t="s">
        <v>8227</v>
      </c>
      <c r="B3388">
        <v>2018</v>
      </c>
    </row>
    <row r="3389" spans="1:2" x14ac:dyDescent="0.2">
      <c r="A3389" t="s">
        <v>8258</v>
      </c>
      <c r="B3389">
        <v>2019</v>
      </c>
    </row>
    <row r="3390" spans="1:2" x14ac:dyDescent="0.2">
      <c r="A3390" t="s">
        <v>6621</v>
      </c>
      <c r="B3390">
        <v>2020</v>
      </c>
    </row>
    <row r="3391" spans="1:2" x14ac:dyDescent="0.2">
      <c r="A3391" t="s">
        <v>7005</v>
      </c>
      <c r="B3391">
        <v>2021</v>
      </c>
    </row>
    <row r="3392" spans="1:2" x14ac:dyDescent="0.2">
      <c r="A3392" t="s">
        <v>6019</v>
      </c>
      <c r="B3392">
        <v>2022</v>
      </c>
    </row>
    <row r="3393" spans="1:2" x14ac:dyDescent="0.2">
      <c r="A3393" t="s">
        <v>10468</v>
      </c>
      <c r="B3393">
        <v>4823</v>
      </c>
    </row>
    <row r="3394" spans="1:2" x14ac:dyDescent="0.2">
      <c r="A3394" t="s">
        <v>6018</v>
      </c>
      <c r="B3394">
        <v>2023</v>
      </c>
    </row>
    <row r="3395" spans="1:2" x14ac:dyDescent="0.2">
      <c r="A3395" t="s">
        <v>8097</v>
      </c>
      <c r="B3395">
        <v>2024</v>
      </c>
    </row>
    <row r="3396" spans="1:2" x14ac:dyDescent="0.2">
      <c r="A3396" t="s">
        <v>9221</v>
      </c>
      <c r="B3396">
        <v>5063</v>
      </c>
    </row>
    <row r="3397" spans="1:2" x14ac:dyDescent="0.2">
      <c r="A3397" t="s">
        <v>8436</v>
      </c>
      <c r="B3397">
        <v>2897</v>
      </c>
    </row>
    <row r="3398" spans="1:2" x14ac:dyDescent="0.2">
      <c r="A3398" t="s">
        <v>8437</v>
      </c>
      <c r="B3398">
        <v>2025</v>
      </c>
    </row>
    <row r="3399" spans="1:2" x14ac:dyDescent="0.2">
      <c r="A3399" t="s">
        <v>5668</v>
      </c>
      <c r="B3399">
        <v>2026</v>
      </c>
    </row>
    <row r="3400" spans="1:2" x14ac:dyDescent="0.2">
      <c r="A3400" t="s">
        <v>8320</v>
      </c>
      <c r="B3400">
        <v>2027</v>
      </c>
    </row>
    <row r="3401" spans="1:2" x14ac:dyDescent="0.2">
      <c r="A3401" t="s">
        <v>9515</v>
      </c>
      <c r="B3401">
        <v>5337</v>
      </c>
    </row>
    <row r="3402" spans="1:2" x14ac:dyDescent="0.2">
      <c r="A3402" t="s">
        <v>9183</v>
      </c>
      <c r="B3402">
        <v>2028</v>
      </c>
    </row>
    <row r="3403" spans="1:2" x14ac:dyDescent="0.2">
      <c r="A3403" t="s">
        <v>7228</v>
      </c>
      <c r="B3403">
        <v>2029</v>
      </c>
    </row>
    <row r="3404" spans="1:2" x14ac:dyDescent="0.2">
      <c r="A3404" t="s">
        <v>6017</v>
      </c>
      <c r="B3404">
        <v>2030</v>
      </c>
    </row>
    <row r="3405" spans="1:2" x14ac:dyDescent="0.2">
      <c r="A3405" t="s">
        <v>9858</v>
      </c>
      <c r="B3405">
        <v>3821</v>
      </c>
    </row>
    <row r="3406" spans="1:2" x14ac:dyDescent="0.2">
      <c r="A3406" t="s">
        <v>8641</v>
      </c>
      <c r="B3406">
        <v>3022</v>
      </c>
    </row>
    <row r="3407" spans="1:2" x14ac:dyDescent="0.2">
      <c r="A3407" t="s">
        <v>9882</v>
      </c>
      <c r="B3407">
        <v>3844</v>
      </c>
    </row>
    <row r="3408" spans="1:2" x14ac:dyDescent="0.2">
      <c r="A3408" t="s">
        <v>8973</v>
      </c>
      <c r="B3408">
        <v>3436</v>
      </c>
    </row>
    <row r="3409" spans="1:2" x14ac:dyDescent="0.2">
      <c r="A3409" t="s">
        <v>8086</v>
      </c>
      <c r="B3409">
        <v>2031</v>
      </c>
    </row>
    <row r="3410" spans="1:2" x14ac:dyDescent="0.2">
      <c r="A3410" t="s">
        <v>5942</v>
      </c>
      <c r="B3410">
        <v>2033</v>
      </c>
    </row>
    <row r="3411" spans="1:2" x14ac:dyDescent="0.2">
      <c r="A3411" t="s">
        <v>9249</v>
      </c>
      <c r="B3411">
        <v>5092</v>
      </c>
    </row>
    <row r="3412" spans="1:2" x14ac:dyDescent="0.2">
      <c r="A3412" t="s">
        <v>7729</v>
      </c>
      <c r="B3412">
        <v>2034</v>
      </c>
    </row>
    <row r="3413" spans="1:2" x14ac:dyDescent="0.2">
      <c r="A3413" t="s">
        <v>8697</v>
      </c>
      <c r="B3413">
        <v>3112</v>
      </c>
    </row>
    <row r="3414" spans="1:2" x14ac:dyDescent="0.2">
      <c r="A3414" t="s">
        <v>9863</v>
      </c>
      <c r="B3414">
        <v>3826</v>
      </c>
    </row>
    <row r="3415" spans="1:2" x14ac:dyDescent="0.2">
      <c r="A3415" t="s">
        <v>6953</v>
      </c>
      <c r="B3415">
        <v>2035</v>
      </c>
    </row>
    <row r="3416" spans="1:2" x14ac:dyDescent="0.2">
      <c r="A3416" t="s">
        <v>8509</v>
      </c>
      <c r="B3416">
        <v>811</v>
      </c>
    </row>
    <row r="3417" spans="1:2" x14ac:dyDescent="0.2">
      <c r="A3417" t="s">
        <v>7977</v>
      </c>
      <c r="B3417">
        <v>2831</v>
      </c>
    </row>
    <row r="3418" spans="1:2" x14ac:dyDescent="0.2">
      <c r="A3418" t="s">
        <v>6016</v>
      </c>
      <c r="B3418">
        <v>2036</v>
      </c>
    </row>
    <row r="3419" spans="1:2" x14ac:dyDescent="0.2">
      <c r="A3419" t="s">
        <v>9175</v>
      </c>
      <c r="B3419">
        <v>3645</v>
      </c>
    </row>
    <row r="3420" spans="1:2" x14ac:dyDescent="0.2">
      <c r="A3420" t="s">
        <v>10210</v>
      </c>
      <c r="B3420">
        <v>4586</v>
      </c>
    </row>
    <row r="3421" spans="1:2" x14ac:dyDescent="0.2">
      <c r="A3421" t="s">
        <v>8766</v>
      </c>
      <c r="B3421">
        <v>3230</v>
      </c>
    </row>
    <row r="3422" spans="1:2" x14ac:dyDescent="0.2">
      <c r="A3422" t="s">
        <v>8809</v>
      </c>
      <c r="B3422">
        <v>3268</v>
      </c>
    </row>
    <row r="3423" spans="1:2" x14ac:dyDescent="0.2">
      <c r="A3423" t="s">
        <v>6015</v>
      </c>
      <c r="B3423">
        <v>2037</v>
      </c>
    </row>
    <row r="3424" spans="1:2" x14ac:dyDescent="0.2">
      <c r="A3424" t="s">
        <v>6014</v>
      </c>
      <c r="B3424">
        <v>2038</v>
      </c>
    </row>
    <row r="3425" spans="1:2" x14ac:dyDescent="0.2">
      <c r="A3425" t="s">
        <v>9857</v>
      </c>
      <c r="B3425">
        <v>3820</v>
      </c>
    </row>
    <row r="3426" spans="1:2" x14ac:dyDescent="0.2">
      <c r="A3426" t="s">
        <v>6013</v>
      </c>
      <c r="B3426">
        <v>2039</v>
      </c>
    </row>
    <row r="3427" spans="1:2" x14ac:dyDescent="0.2">
      <c r="A3427" t="s">
        <v>9483</v>
      </c>
      <c r="B3427">
        <v>5306</v>
      </c>
    </row>
    <row r="3428" spans="1:2" x14ac:dyDescent="0.2">
      <c r="A3428" t="s">
        <v>9481</v>
      </c>
      <c r="B3428">
        <v>5304</v>
      </c>
    </row>
    <row r="3429" spans="1:2" x14ac:dyDescent="0.2">
      <c r="A3429" t="s">
        <v>9482</v>
      </c>
      <c r="B3429">
        <v>5305</v>
      </c>
    </row>
    <row r="3430" spans="1:2" x14ac:dyDescent="0.2">
      <c r="A3430" t="s">
        <v>8332</v>
      </c>
      <c r="B3430">
        <v>2040</v>
      </c>
    </row>
    <row r="3431" spans="1:2" x14ac:dyDescent="0.2">
      <c r="A3431" t="s">
        <v>7874</v>
      </c>
      <c r="B3431">
        <v>2041</v>
      </c>
    </row>
    <row r="3432" spans="1:2" x14ac:dyDescent="0.2">
      <c r="A3432" t="s">
        <v>10553</v>
      </c>
      <c r="B3432">
        <v>4914</v>
      </c>
    </row>
    <row r="3433" spans="1:2" x14ac:dyDescent="0.2">
      <c r="A3433" t="s">
        <v>7795</v>
      </c>
      <c r="B3433">
        <v>2042</v>
      </c>
    </row>
    <row r="3434" spans="1:2" x14ac:dyDescent="0.2">
      <c r="A3434" t="s">
        <v>7796</v>
      </c>
      <c r="B3434">
        <v>2990</v>
      </c>
    </row>
    <row r="3435" spans="1:2" x14ac:dyDescent="0.2">
      <c r="A3435" t="s">
        <v>9214</v>
      </c>
      <c r="B3435">
        <v>5070</v>
      </c>
    </row>
    <row r="3436" spans="1:2" x14ac:dyDescent="0.2">
      <c r="A3436" t="s">
        <v>9071</v>
      </c>
      <c r="B3436">
        <v>3531</v>
      </c>
    </row>
    <row r="3437" spans="1:2" x14ac:dyDescent="0.2">
      <c r="A3437" t="s">
        <v>6012</v>
      </c>
      <c r="B3437">
        <v>2043</v>
      </c>
    </row>
    <row r="3438" spans="1:2" x14ac:dyDescent="0.2">
      <c r="A3438" t="s">
        <v>6011</v>
      </c>
      <c r="B3438">
        <v>2968</v>
      </c>
    </row>
    <row r="3439" spans="1:2" x14ac:dyDescent="0.2">
      <c r="A3439" t="s">
        <v>8585</v>
      </c>
      <c r="B3439">
        <v>2935</v>
      </c>
    </row>
    <row r="3440" spans="1:2" x14ac:dyDescent="0.2">
      <c r="A3440" t="s">
        <v>9125</v>
      </c>
      <c r="B3440">
        <v>3589</v>
      </c>
    </row>
    <row r="3441" spans="1:2" x14ac:dyDescent="0.2">
      <c r="A3441" t="s">
        <v>9126</v>
      </c>
      <c r="B3441">
        <v>3590</v>
      </c>
    </row>
    <row r="3442" spans="1:2" x14ac:dyDescent="0.2">
      <c r="A3442" t="s">
        <v>9766</v>
      </c>
      <c r="B3442">
        <v>3731</v>
      </c>
    </row>
    <row r="3443" spans="1:2" x14ac:dyDescent="0.2">
      <c r="A3443" t="s">
        <v>10493</v>
      </c>
      <c r="B3443">
        <v>4853</v>
      </c>
    </row>
    <row r="3444" spans="1:2" x14ac:dyDescent="0.2">
      <c r="A3444" t="s">
        <v>8464</v>
      </c>
      <c r="B3444">
        <v>117</v>
      </c>
    </row>
    <row r="3445" spans="1:2" x14ac:dyDescent="0.2">
      <c r="A3445" t="s">
        <v>6302</v>
      </c>
      <c r="B3445">
        <v>2044</v>
      </c>
    </row>
    <row r="3446" spans="1:2" x14ac:dyDescent="0.2">
      <c r="A3446" t="s">
        <v>8977</v>
      </c>
      <c r="B3446">
        <v>3440</v>
      </c>
    </row>
    <row r="3447" spans="1:2" x14ac:dyDescent="0.2">
      <c r="A3447" t="s">
        <v>7775</v>
      </c>
      <c r="B3447">
        <v>2805</v>
      </c>
    </row>
    <row r="3448" spans="1:2" x14ac:dyDescent="0.2">
      <c r="A3448" t="s">
        <v>6010</v>
      </c>
      <c r="B3448">
        <v>2045</v>
      </c>
    </row>
    <row r="3449" spans="1:2" x14ac:dyDescent="0.2">
      <c r="A3449" t="s">
        <v>6009</v>
      </c>
      <c r="B3449">
        <v>2046</v>
      </c>
    </row>
    <row r="3450" spans="1:2" x14ac:dyDescent="0.2">
      <c r="A3450" t="s">
        <v>9982</v>
      </c>
      <c r="B3450">
        <v>3946</v>
      </c>
    </row>
    <row r="3451" spans="1:2" x14ac:dyDescent="0.2">
      <c r="A3451" t="s">
        <v>10043</v>
      </c>
      <c r="B3451">
        <v>4505</v>
      </c>
    </row>
    <row r="3452" spans="1:2" x14ac:dyDescent="0.2">
      <c r="A3452" t="s">
        <v>6952</v>
      </c>
      <c r="B3452">
        <v>2047</v>
      </c>
    </row>
    <row r="3453" spans="1:2" x14ac:dyDescent="0.2">
      <c r="A3453" t="s">
        <v>6007</v>
      </c>
      <c r="B3453">
        <v>2048</v>
      </c>
    </row>
    <row r="3454" spans="1:2" x14ac:dyDescent="0.2">
      <c r="A3454" t="s">
        <v>9271</v>
      </c>
      <c r="B3454">
        <v>5120</v>
      </c>
    </row>
    <row r="3455" spans="1:2" x14ac:dyDescent="0.2">
      <c r="A3455" t="s">
        <v>7842</v>
      </c>
      <c r="B3455">
        <v>2049</v>
      </c>
    </row>
    <row r="3456" spans="1:2" x14ac:dyDescent="0.2">
      <c r="A3456" t="s">
        <v>9040</v>
      </c>
      <c r="B3456">
        <v>3507</v>
      </c>
    </row>
    <row r="3457" spans="1:2" x14ac:dyDescent="0.2">
      <c r="A3457" t="s">
        <v>9399</v>
      </c>
      <c r="B3457">
        <v>5038</v>
      </c>
    </row>
    <row r="3458" spans="1:2" x14ac:dyDescent="0.2">
      <c r="A3458" t="s">
        <v>9506</v>
      </c>
      <c r="B3458">
        <v>5319</v>
      </c>
    </row>
    <row r="3459" spans="1:2" x14ac:dyDescent="0.2">
      <c r="A3459" t="s">
        <v>8457</v>
      </c>
      <c r="B3459">
        <v>2052</v>
      </c>
    </row>
    <row r="3460" spans="1:2" x14ac:dyDescent="0.2">
      <c r="A3460" t="s">
        <v>6006</v>
      </c>
      <c r="B3460">
        <v>2053</v>
      </c>
    </row>
    <row r="3461" spans="1:2" x14ac:dyDescent="0.2">
      <c r="A3461" t="s">
        <v>6951</v>
      </c>
      <c r="B3461">
        <v>2054</v>
      </c>
    </row>
    <row r="3462" spans="1:2" x14ac:dyDescent="0.2">
      <c r="A3462" t="s">
        <v>8390</v>
      </c>
      <c r="B3462">
        <v>2055</v>
      </c>
    </row>
    <row r="3463" spans="1:2" x14ac:dyDescent="0.2">
      <c r="A3463" t="s">
        <v>9759</v>
      </c>
      <c r="B3463">
        <v>3725</v>
      </c>
    </row>
    <row r="3464" spans="1:2" x14ac:dyDescent="0.2">
      <c r="A3464" t="s">
        <v>7412</v>
      </c>
      <c r="B3464">
        <v>2056</v>
      </c>
    </row>
    <row r="3465" spans="1:2" x14ac:dyDescent="0.2">
      <c r="A3465" t="s">
        <v>9120</v>
      </c>
      <c r="B3465">
        <v>3584</v>
      </c>
    </row>
    <row r="3466" spans="1:2" x14ac:dyDescent="0.2">
      <c r="A3466" t="s">
        <v>6950</v>
      </c>
      <c r="B3466">
        <v>2057</v>
      </c>
    </row>
    <row r="3467" spans="1:2" x14ac:dyDescent="0.2">
      <c r="A3467" t="s">
        <v>7465</v>
      </c>
      <c r="B3467">
        <v>2058</v>
      </c>
    </row>
    <row r="3468" spans="1:2" x14ac:dyDescent="0.2">
      <c r="A3468" t="s">
        <v>10531</v>
      </c>
      <c r="B3468">
        <v>4893</v>
      </c>
    </row>
    <row r="3469" spans="1:2" x14ac:dyDescent="0.2">
      <c r="A3469" t="s">
        <v>6382</v>
      </c>
      <c r="B3469">
        <v>2059</v>
      </c>
    </row>
    <row r="3470" spans="1:2" x14ac:dyDescent="0.2">
      <c r="A3470" t="s">
        <v>6949</v>
      </c>
      <c r="B3470">
        <v>2061</v>
      </c>
    </row>
    <row r="3471" spans="1:2" x14ac:dyDescent="0.2">
      <c r="A3471" t="s">
        <v>8098</v>
      </c>
      <c r="B3471">
        <v>2062</v>
      </c>
    </row>
    <row r="3472" spans="1:2" x14ac:dyDescent="0.2">
      <c r="A3472" t="s">
        <v>6947</v>
      </c>
      <c r="B3472">
        <v>2063</v>
      </c>
    </row>
    <row r="3473" spans="1:2" x14ac:dyDescent="0.2">
      <c r="A3473" t="s">
        <v>6948</v>
      </c>
      <c r="B3473">
        <v>2064</v>
      </c>
    </row>
    <row r="3474" spans="1:2" x14ac:dyDescent="0.2">
      <c r="A3474" t="s">
        <v>6005</v>
      </c>
      <c r="B3474">
        <v>2065</v>
      </c>
    </row>
    <row r="3475" spans="1:2" x14ac:dyDescent="0.2">
      <c r="A3475" t="s">
        <v>10103</v>
      </c>
      <c r="B3475">
        <v>4548</v>
      </c>
    </row>
    <row r="3476" spans="1:2" x14ac:dyDescent="0.2">
      <c r="A3476" t="s">
        <v>10241</v>
      </c>
      <c r="B3476">
        <v>4606</v>
      </c>
    </row>
    <row r="3477" spans="1:2" x14ac:dyDescent="0.2">
      <c r="A3477" t="s">
        <v>10235</v>
      </c>
      <c r="B3477">
        <v>4597</v>
      </c>
    </row>
    <row r="3478" spans="1:2" x14ac:dyDescent="0.2">
      <c r="A3478" t="s">
        <v>8252</v>
      </c>
      <c r="B3478">
        <v>2066</v>
      </c>
    </row>
    <row r="3479" spans="1:2" x14ac:dyDescent="0.2">
      <c r="A3479" t="s">
        <v>8659</v>
      </c>
      <c r="B3479">
        <v>3044</v>
      </c>
    </row>
    <row r="3480" spans="1:2" x14ac:dyDescent="0.2">
      <c r="A3480" t="s">
        <v>7599</v>
      </c>
      <c r="B3480">
        <v>2067</v>
      </c>
    </row>
    <row r="3481" spans="1:2" x14ac:dyDescent="0.2">
      <c r="A3481" t="s">
        <v>9129</v>
      </c>
      <c r="B3481">
        <v>3594</v>
      </c>
    </row>
    <row r="3482" spans="1:2" x14ac:dyDescent="0.2">
      <c r="A3482" t="s">
        <v>7429</v>
      </c>
      <c r="B3482">
        <v>2068</v>
      </c>
    </row>
    <row r="3483" spans="1:2" x14ac:dyDescent="0.2">
      <c r="A3483" t="s">
        <v>6004</v>
      </c>
      <c r="B3483">
        <v>2069</v>
      </c>
    </row>
    <row r="3484" spans="1:2" x14ac:dyDescent="0.2">
      <c r="A3484" t="s">
        <v>6624</v>
      </c>
      <c r="B3484">
        <v>2070</v>
      </c>
    </row>
    <row r="3485" spans="1:2" x14ac:dyDescent="0.2">
      <c r="A3485" t="s">
        <v>9772</v>
      </c>
      <c r="B3485">
        <v>3737</v>
      </c>
    </row>
    <row r="3486" spans="1:2" x14ac:dyDescent="0.2">
      <c r="A3486" t="s">
        <v>6003</v>
      </c>
      <c r="B3486">
        <v>2071</v>
      </c>
    </row>
    <row r="3487" spans="1:2" x14ac:dyDescent="0.2">
      <c r="A3487" t="s">
        <v>6946</v>
      </c>
      <c r="B3487">
        <v>2072</v>
      </c>
    </row>
    <row r="3488" spans="1:2" x14ac:dyDescent="0.2">
      <c r="A3488" t="s">
        <v>9750</v>
      </c>
      <c r="B3488">
        <v>3712</v>
      </c>
    </row>
    <row r="3489" spans="1:2" x14ac:dyDescent="0.2">
      <c r="A3489" t="s">
        <v>6967</v>
      </c>
      <c r="B3489">
        <v>2073</v>
      </c>
    </row>
    <row r="3490" spans="1:2" x14ac:dyDescent="0.2">
      <c r="A3490" t="s">
        <v>6002</v>
      </c>
      <c r="B3490">
        <v>2074</v>
      </c>
    </row>
    <row r="3491" spans="1:2" x14ac:dyDescent="0.2">
      <c r="A3491" t="s">
        <v>6001</v>
      </c>
      <c r="B3491">
        <v>2075</v>
      </c>
    </row>
    <row r="3492" spans="1:2" x14ac:dyDescent="0.2">
      <c r="A3492" t="s">
        <v>6000</v>
      </c>
      <c r="B3492">
        <v>2076</v>
      </c>
    </row>
    <row r="3493" spans="1:2" x14ac:dyDescent="0.2">
      <c r="A3493" t="s">
        <v>10571</v>
      </c>
      <c r="B3493">
        <v>4929</v>
      </c>
    </row>
    <row r="3494" spans="1:2" x14ac:dyDescent="0.2">
      <c r="A3494" t="s">
        <v>6968</v>
      </c>
      <c r="B3494">
        <v>2077</v>
      </c>
    </row>
    <row r="3495" spans="1:2" x14ac:dyDescent="0.2">
      <c r="A3495" t="s">
        <v>8202</v>
      </c>
      <c r="B3495">
        <v>2078</v>
      </c>
    </row>
    <row r="3496" spans="1:2" x14ac:dyDescent="0.2">
      <c r="A3496" t="s">
        <v>7696</v>
      </c>
      <c r="B3496">
        <v>2079</v>
      </c>
    </row>
    <row r="3497" spans="1:2" x14ac:dyDescent="0.2">
      <c r="A3497" t="s">
        <v>9454</v>
      </c>
      <c r="B3497">
        <v>5277</v>
      </c>
    </row>
    <row r="3498" spans="1:2" x14ac:dyDescent="0.2">
      <c r="A3498" t="s">
        <v>8837</v>
      </c>
      <c r="B3498">
        <v>3293</v>
      </c>
    </row>
    <row r="3499" spans="1:2" x14ac:dyDescent="0.2">
      <c r="A3499" t="s">
        <v>9455</v>
      </c>
      <c r="B3499">
        <v>5278</v>
      </c>
    </row>
    <row r="3500" spans="1:2" x14ac:dyDescent="0.2">
      <c r="A3500" t="s">
        <v>8280</v>
      </c>
      <c r="B3500">
        <v>2080</v>
      </c>
    </row>
    <row r="3501" spans="1:2" x14ac:dyDescent="0.2">
      <c r="A3501" t="s">
        <v>8032</v>
      </c>
      <c r="B3501">
        <v>2081</v>
      </c>
    </row>
    <row r="3502" spans="1:2" x14ac:dyDescent="0.2">
      <c r="A3502" t="s">
        <v>6080</v>
      </c>
      <c r="B3502">
        <v>2082</v>
      </c>
    </row>
    <row r="3503" spans="1:2" x14ac:dyDescent="0.2">
      <c r="A3503" t="s">
        <v>5999</v>
      </c>
      <c r="B3503">
        <v>2083</v>
      </c>
    </row>
    <row r="3504" spans="1:2" x14ac:dyDescent="0.2">
      <c r="A3504" t="s">
        <v>9971</v>
      </c>
      <c r="B3504">
        <v>3937</v>
      </c>
    </row>
    <row r="3505" spans="1:2" x14ac:dyDescent="0.2">
      <c r="A3505" t="s">
        <v>5998</v>
      </c>
      <c r="B3505">
        <v>2084</v>
      </c>
    </row>
    <row r="3506" spans="1:2" x14ac:dyDescent="0.2">
      <c r="A3506" t="s">
        <v>5997</v>
      </c>
      <c r="B3506">
        <v>2085</v>
      </c>
    </row>
    <row r="3507" spans="1:2" x14ac:dyDescent="0.2">
      <c r="A3507" t="s">
        <v>9068</v>
      </c>
      <c r="B3507">
        <v>3527</v>
      </c>
    </row>
    <row r="3508" spans="1:2" x14ac:dyDescent="0.2">
      <c r="A3508" t="s">
        <v>9719</v>
      </c>
      <c r="B3508">
        <v>3792</v>
      </c>
    </row>
    <row r="3509" spans="1:2" x14ac:dyDescent="0.2">
      <c r="A3509" t="s">
        <v>10348</v>
      </c>
      <c r="B3509">
        <v>4715</v>
      </c>
    </row>
    <row r="3510" spans="1:2" x14ac:dyDescent="0.2">
      <c r="A3510" t="s">
        <v>5996</v>
      </c>
      <c r="B3510">
        <v>2087</v>
      </c>
    </row>
    <row r="3511" spans="1:2" x14ac:dyDescent="0.2">
      <c r="A3511" t="s">
        <v>8759</v>
      </c>
      <c r="B3511">
        <v>3224</v>
      </c>
    </row>
    <row r="3512" spans="1:2" x14ac:dyDescent="0.2">
      <c r="A3512" t="s">
        <v>6810</v>
      </c>
      <c r="B3512">
        <v>2089</v>
      </c>
    </row>
    <row r="3513" spans="1:2" x14ac:dyDescent="0.2">
      <c r="A3513" t="s">
        <v>5995</v>
      </c>
      <c r="B3513">
        <v>2090</v>
      </c>
    </row>
    <row r="3514" spans="1:2" x14ac:dyDescent="0.2">
      <c r="A3514" t="s">
        <v>5689</v>
      </c>
      <c r="B3514">
        <v>2091</v>
      </c>
    </row>
    <row r="3515" spans="1:2" x14ac:dyDescent="0.2">
      <c r="A3515" t="s">
        <v>7930</v>
      </c>
      <c r="B3515">
        <v>2092</v>
      </c>
    </row>
    <row r="3516" spans="1:2" x14ac:dyDescent="0.2">
      <c r="A3516" t="s">
        <v>7325</v>
      </c>
      <c r="B3516">
        <v>2093</v>
      </c>
    </row>
    <row r="3517" spans="1:2" x14ac:dyDescent="0.2">
      <c r="A3517" t="s">
        <v>6466</v>
      </c>
      <c r="B3517">
        <v>2094</v>
      </c>
    </row>
    <row r="3518" spans="1:2" x14ac:dyDescent="0.2">
      <c r="A3518" t="s">
        <v>6328</v>
      </c>
      <c r="B3518">
        <v>2095</v>
      </c>
    </row>
    <row r="3519" spans="1:2" x14ac:dyDescent="0.2">
      <c r="A3519" t="s">
        <v>7573</v>
      </c>
      <c r="B3519">
        <v>2097</v>
      </c>
    </row>
    <row r="3520" spans="1:2" x14ac:dyDescent="0.2">
      <c r="A3520" t="s">
        <v>7609</v>
      </c>
      <c r="B3520">
        <v>2098</v>
      </c>
    </row>
    <row r="3521" spans="1:2" x14ac:dyDescent="0.2">
      <c r="A3521" t="s">
        <v>5994</v>
      </c>
      <c r="B3521">
        <v>2099</v>
      </c>
    </row>
    <row r="3522" spans="1:2" x14ac:dyDescent="0.2">
      <c r="A3522" t="s">
        <v>5993</v>
      </c>
      <c r="B3522">
        <v>2100</v>
      </c>
    </row>
    <row r="3523" spans="1:2" x14ac:dyDescent="0.2">
      <c r="A3523" t="s">
        <v>8417</v>
      </c>
      <c r="B3523">
        <v>2101</v>
      </c>
    </row>
    <row r="3524" spans="1:2" x14ac:dyDescent="0.2">
      <c r="A3524" t="s">
        <v>8418</v>
      </c>
      <c r="B3524">
        <v>3148</v>
      </c>
    </row>
    <row r="3525" spans="1:2" x14ac:dyDescent="0.2">
      <c r="A3525" t="s">
        <v>8264</v>
      </c>
      <c r="B3525">
        <v>2102</v>
      </c>
    </row>
    <row r="3526" spans="1:2" x14ac:dyDescent="0.2">
      <c r="A3526" t="s">
        <v>10075</v>
      </c>
      <c r="B3526">
        <v>4532</v>
      </c>
    </row>
    <row r="3527" spans="1:2" x14ac:dyDescent="0.2">
      <c r="A3527" t="s">
        <v>9575</v>
      </c>
      <c r="B3527">
        <v>3684</v>
      </c>
    </row>
    <row r="3528" spans="1:2" x14ac:dyDescent="0.2">
      <c r="A3528" t="s">
        <v>9095</v>
      </c>
      <c r="B3528">
        <v>3559</v>
      </c>
    </row>
    <row r="3529" spans="1:2" x14ac:dyDescent="0.2">
      <c r="A3529" t="s">
        <v>5992</v>
      </c>
      <c r="B3529">
        <v>2103</v>
      </c>
    </row>
    <row r="3530" spans="1:2" x14ac:dyDescent="0.2">
      <c r="A3530" t="s">
        <v>9935</v>
      </c>
      <c r="B3530">
        <v>3902</v>
      </c>
    </row>
    <row r="3531" spans="1:2" x14ac:dyDescent="0.2">
      <c r="A3531" t="s">
        <v>8143</v>
      </c>
      <c r="B3531">
        <v>2104</v>
      </c>
    </row>
    <row r="3532" spans="1:2" x14ac:dyDescent="0.2">
      <c r="A3532" t="s">
        <v>9109</v>
      </c>
      <c r="B3532">
        <v>3574</v>
      </c>
    </row>
    <row r="3533" spans="1:2" x14ac:dyDescent="0.2">
      <c r="A3533" t="s">
        <v>9099</v>
      </c>
      <c r="B3533">
        <v>3564</v>
      </c>
    </row>
    <row r="3534" spans="1:2" x14ac:dyDescent="0.2">
      <c r="A3534" t="s">
        <v>8375</v>
      </c>
      <c r="B3534">
        <v>2877</v>
      </c>
    </row>
    <row r="3535" spans="1:2" x14ac:dyDescent="0.2">
      <c r="A3535" t="s">
        <v>5680</v>
      </c>
      <c r="B3535">
        <v>2105</v>
      </c>
    </row>
    <row r="3536" spans="1:2" x14ac:dyDescent="0.2">
      <c r="A3536" t="s">
        <v>5991</v>
      </c>
      <c r="B3536">
        <v>2106</v>
      </c>
    </row>
    <row r="3537" spans="1:2" x14ac:dyDescent="0.2">
      <c r="A3537" t="s">
        <v>9378</v>
      </c>
      <c r="B3537">
        <v>5237</v>
      </c>
    </row>
    <row r="3538" spans="1:2" x14ac:dyDescent="0.2">
      <c r="A3538" t="s">
        <v>9346</v>
      </c>
      <c r="B3538">
        <v>5201</v>
      </c>
    </row>
    <row r="3539" spans="1:2" x14ac:dyDescent="0.2">
      <c r="A3539" t="s">
        <v>9380</v>
      </c>
      <c r="B3539">
        <v>5239</v>
      </c>
    </row>
    <row r="3540" spans="1:2" x14ac:dyDescent="0.2">
      <c r="A3540" t="s">
        <v>9384</v>
      </c>
      <c r="B3540">
        <v>5244</v>
      </c>
    </row>
    <row r="3541" spans="1:2" x14ac:dyDescent="0.2">
      <c r="A3541" t="s">
        <v>9379</v>
      </c>
      <c r="B3541">
        <v>5238</v>
      </c>
    </row>
    <row r="3542" spans="1:2" x14ac:dyDescent="0.2">
      <c r="A3542" t="s">
        <v>8662</v>
      </c>
      <c r="B3542">
        <v>3034</v>
      </c>
    </row>
    <row r="3543" spans="1:2" x14ac:dyDescent="0.2">
      <c r="A3543" t="s">
        <v>8663</v>
      </c>
      <c r="B3543">
        <v>3048</v>
      </c>
    </row>
    <row r="3544" spans="1:2" x14ac:dyDescent="0.2">
      <c r="A3544" t="s">
        <v>9364</v>
      </c>
      <c r="B3544">
        <v>5221</v>
      </c>
    </row>
    <row r="3545" spans="1:2" x14ac:dyDescent="0.2">
      <c r="A3545" t="s">
        <v>10568</v>
      </c>
      <c r="B3545">
        <v>5702</v>
      </c>
    </row>
    <row r="3546" spans="1:2" x14ac:dyDescent="0.2">
      <c r="A3546" t="s">
        <v>9395</v>
      </c>
      <c r="B3546">
        <v>5031</v>
      </c>
    </row>
    <row r="3547" spans="1:2" x14ac:dyDescent="0.2">
      <c r="A3547" t="s">
        <v>9369</v>
      </c>
      <c r="B3547">
        <v>5227</v>
      </c>
    </row>
    <row r="3548" spans="1:2" x14ac:dyDescent="0.2">
      <c r="A3548" t="s">
        <v>9367</v>
      </c>
      <c r="B3548">
        <v>5225</v>
      </c>
    </row>
    <row r="3549" spans="1:2" x14ac:dyDescent="0.2">
      <c r="A3549" t="s">
        <v>9370</v>
      </c>
      <c r="B3549">
        <v>5228</v>
      </c>
    </row>
    <row r="3550" spans="1:2" x14ac:dyDescent="0.2">
      <c r="A3550" t="s">
        <v>10047</v>
      </c>
      <c r="B3550">
        <v>5810</v>
      </c>
    </row>
    <row r="3551" spans="1:2" x14ac:dyDescent="0.2">
      <c r="A3551" t="s">
        <v>9400</v>
      </c>
      <c r="B3551">
        <v>5377</v>
      </c>
    </row>
    <row r="3552" spans="1:2" x14ac:dyDescent="0.2">
      <c r="A3552" t="s">
        <v>9525</v>
      </c>
      <c r="B3552">
        <v>5364</v>
      </c>
    </row>
    <row r="3553" spans="1:2" x14ac:dyDescent="0.2">
      <c r="A3553" t="s">
        <v>9381</v>
      </c>
      <c r="B3553">
        <v>5240</v>
      </c>
    </row>
    <row r="3554" spans="1:2" x14ac:dyDescent="0.2">
      <c r="A3554" t="s">
        <v>9542</v>
      </c>
      <c r="B3554">
        <v>5350</v>
      </c>
    </row>
    <row r="3555" spans="1:2" x14ac:dyDescent="0.2">
      <c r="A3555" t="s">
        <v>9368</v>
      </c>
      <c r="B3555">
        <v>5226</v>
      </c>
    </row>
    <row r="3556" spans="1:2" x14ac:dyDescent="0.2">
      <c r="A3556" t="s">
        <v>8302</v>
      </c>
      <c r="B3556">
        <v>2107</v>
      </c>
    </row>
    <row r="3557" spans="1:2" x14ac:dyDescent="0.2">
      <c r="A3557" t="s">
        <v>5990</v>
      </c>
      <c r="B3557">
        <v>2108</v>
      </c>
    </row>
    <row r="3558" spans="1:2" x14ac:dyDescent="0.2">
      <c r="A3558" t="s">
        <v>5690</v>
      </c>
      <c r="B3558">
        <v>2110</v>
      </c>
    </row>
    <row r="3559" spans="1:2" x14ac:dyDescent="0.2">
      <c r="A3559" t="s">
        <v>8533</v>
      </c>
      <c r="B3559">
        <v>1937</v>
      </c>
    </row>
    <row r="3560" spans="1:2" x14ac:dyDescent="0.2">
      <c r="A3560" t="s">
        <v>9551</v>
      </c>
      <c r="B3560">
        <v>3663</v>
      </c>
    </row>
    <row r="3561" spans="1:2" x14ac:dyDescent="0.2">
      <c r="A3561" t="s">
        <v>8741</v>
      </c>
      <c r="B3561">
        <v>3204</v>
      </c>
    </row>
    <row r="3562" spans="1:2" x14ac:dyDescent="0.2">
      <c r="A3562" t="s">
        <v>6626</v>
      </c>
      <c r="B3562">
        <v>2111</v>
      </c>
    </row>
    <row r="3563" spans="1:2" x14ac:dyDescent="0.2">
      <c r="A3563" t="s">
        <v>5857</v>
      </c>
      <c r="B3563">
        <v>2112</v>
      </c>
    </row>
    <row r="3564" spans="1:2" x14ac:dyDescent="0.2">
      <c r="A3564" t="s">
        <v>5989</v>
      </c>
      <c r="B3564">
        <v>2113</v>
      </c>
    </row>
    <row r="3565" spans="1:2" x14ac:dyDescent="0.2">
      <c r="A3565" t="s">
        <v>10286</v>
      </c>
      <c r="B3565">
        <v>4645</v>
      </c>
    </row>
    <row r="3566" spans="1:2" x14ac:dyDescent="0.2">
      <c r="A3566" t="s">
        <v>10293</v>
      </c>
      <c r="B3566">
        <v>4654</v>
      </c>
    </row>
    <row r="3567" spans="1:2" x14ac:dyDescent="0.2">
      <c r="A3567" t="s">
        <v>10238</v>
      </c>
      <c r="B3567">
        <v>4603</v>
      </c>
    </row>
    <row r="3568" spans="1:2" x14ac:dyDescent="0.2">
      <c r="A3568" t="s">
        <v>8709</v>
      </c>
      <c r="B3568">
        <v>3155</v>
      </c>
    </row>
    <row r="3569" spans="1:2" x14ac:dyDescent="0.2">
      <c r="A3569" t="s">
        <v>6334</v>
      </c>
      <c r="B3569">
        <v>2114</v>
      </c>
    </row>
    <row r="3570" spans="1:2" x14ac:dyDescent="0.2">
      <c r="A3570" t="s">
        <v>5988</v>
      </c>
      <c r="B3570">
        <v>2115</v>
      </c>
    </row>
    <row r="3571" spans="1:2" x14ac:dyDescent="0.2">
      <c r="A3571" t="s">
        <v>7653</v>
      </c>
      <c r="B3571">
        <v>2116</v>
      </c>
    </row>
    <row r="3572" spans="1:2" x14ac:dyDescent="0.2">
      <c r="A3572" t="s">
        <v>6711</v>
      </c>
      <c r="B3572">
        <v>2117</v>
      </c>
    </row>
    <row r="3573" spans="1:2" x14ac:dyDescent="0.2">
      <c r="A3573" t="s">
        <v>5987</v>
      </c>
      <c r="B3573">
        <v>2118</v>
      </c>
    </row>
    <row r="3574" spans="1:2" x14ac:dyDescent="0.2">
      <c r="A3574" t="s">
        <v>6945</v>
      </c>
      <c r="B3574">
        <v>2119</v>
      </c>
    </row>
    <row r="3575" spans="1:2" x14ac:dyDescent="0.2">
      <c r="A3575" t="s">
        <v>5986</v>
      </c>
      <c r="B3575">
        <v>2121</v>
      </c>
    </row>
    <row r="3576" spans="1:2" x14ac:dyDescent="0.2">
      <c r="A3576" t="s">
        <v>7909</v>
      </c>
      <c r="B3576">
        <v>2122</v>
      </c>
    </row>
    <row r="3577" spans="1:2" x14ac:dyDescent="0.2">
      <c r="A3577" t="s">
        <v>5985</v>
      </c>
      <c r="B3577">
        <v>2123</v>
      </c>
    </row>
    <row r="3578" spans="1:2" x14ac:dyDescent="0.2">
      <c r="A3578" t="s">
        <v>10222</v>
      </c>
      <c r="B3578">
        <v>4596</v>
      </c>
    </row>
    <row r="3579" spans="1:2" x14ac:dyDescent="0.2">
      <c r="A3579" t="s">
        <v>9111</v>
      </c>
      <c r="B3579">
        <v>3576</v>
      </c>
    </row>
    <row r="3580" spans="1:2" x14ac:dyDescent="0.2">
      <c r="A3580" t="s">
        <v>8212</v>
      </c>
      <c r="B3580">
        <v>2124</v>
      </c>
    </row>
    <row r="3581" spans="1:2" x14ac:dyDescent="0.2">
      <c r="A3581" t="s">
        <v>8039</v>
      </c>
      <c r="B3581">
        <v>2125</v>
      </c>
    </row>
    <row r="3582" spans="1:2" x14ac:dyDescent="0.2">
      <c r="A3582" t="s">
        <v>8721</v>
      </c>
      <c r="B3582">
        <v>3173</v>
      </c>
    </row>
    <row r="3583" spans="1:2" x14ac:dyDescent="0.2">
      <c r="A3583" t="s">
        <v>7684</v>
      </c>
      <c r="B3583">
        <v>2126</v>
      </c>
    </row>
    <row r="3584" spans="1:2" x14ac:dyDescent="0.2">
      <c r="A3584" t="s">
        <v>7227</v>
      </c>
      <c r="B3584">
        <v>2127</v>
      </c>
    </row>
    <row r="3585" spans="1:2" x14ac:dyDescent="0.2">
      <c r="A3585" t="s">
        <v>7316</v>
      </c>
      <c r="B3585">
        <v>2128</v>
      </c>
    </row>
    <row r="3586" spans="1:2" x14ac:dyDescent="0.2">
      <c r="A3586" t="s">
        <v>7595</v>
      </c>
      <c r="B3586">
        <v>2129</v>
      </c>
    </row>
    <row r="3587" spans="1:2" x14ac:dyDescent="0.2">
      <c r="A3587" t="s">
        <v>10570</v>
      </c>
      <c r="B3587">
        <v>4928</v>
      </c>
    </row>
    <row r="3588" spans="1:2" x14ac:dyDescent="0.2">
      <c r="A3588" t="s">
        <v>7342</v>
      </c>
      <c r="B3588">
        <v>2130</v>
      </c>
    </row>
    <row r="3589" spans="1:2" x14ac:dyDescent="0.2">
      <c r="A3589" t="s">
        <v>8153</v>
      </c>
      <c r="B3589">
        <v>2131</v>
      </c>
    </row>
    <row r="3590" spans="1:2" x14ac:dyDescent="0.2">
      <c r="A3590" t="s">
        <v>8869</v>
      </c>
      <c r="B3590">
        <v>3332</v>
      </c>
    </row>
    <row r="3591" spans="1:2" x14ac:dyDescent="0.2">
      <c r="A3591" t="s">
        <v>10581</v>
      </c>
      <c r="B3591">
        <v>2912</v>
      </c>
    </row>
    <row r="3592" spans="1:2" x14ac:dyDescent="0.2">
      <c r="A3592" t="s">
        <v>9054</v>
      </c>
      <c r="B3592">
        <v>2911</v>
      </c>
    </row>
    <row r="3593" spans="1:2" x14ac:dyDescent="0.2">
      <c r="A3593" t="s">
        <v>8806</v>
      </c>
      <c r="B3593">
        <v>3261</v>
      </c>
    </row>
    <row r="3594" spans="1:2" x14ac:dyDescent="0.2">
      <c r="A3594" t="s">
        <v>6628</v>
      </c>
      <c r="B3594">
        <v>2132</v>
      </c>
    </row>
    <row r="3595" spans="1:2" x14ac:dyDescent="0.2">
      <c r="A3595" t="s">
        <v>9137</v>
      </c>
      <c r="B3595">
        <v>3602</v>
      </c>
    </row>
    <row r="3596" spans="1:2" x14ac:dyDescent="0.2">
      <c r="A3596" t="s">
        <v>7401</v>
      </c>
      <c r="B3596">
        <v>2133</v>
      </c>
    </row>
    <row r="3597" spans="1:2" x14ac:dyDescent="0.2">
      <c r="A3597" t="s">
        <v>7402</v>
      </c>
      <c r="B3597">
        <v>3254</v>
      </c>
    </row>
    <row r="3598" spans="1:2" x14ac:dyDescent="0.2">
      <c r="A3598" t="s">
        <v>8152</v>
      </c>
      <c r="B3598">
        <v>2134</v>
      </c>
    </row>
    <row r="3599" spans="1:2" x14ac:dyDescent="0.2">
      <c r="A3599" t="s">
        <v>7041</v>
      </c>
      <c r="B3599">
        <v>2135</v>
      </c>
    </row>
    <row r="3600" spans="1:2" x14ac:dyDescent="0.2">
      <c r="A3600" t="s">
        <v>7837</v>
      </c>
      <c r="B3600">
        <v>2136</v>
      </c>
    </row>
    <row r="3601" spans="1:2" x14ac:dyDescent="0.2">
      <c r="A3601" t="s">
        <v>9333</v>
      </c>
      <c r="B3601">
        <v>5175</v>
      </c>
    </row>
    <row r="3602" spans="1:2" x14ac:dyDescent="0.2">
      <c r="A3602" t="s">
        <v>6227</v>
      </c>
      <c r="B3602">
        <v>2137</v>
      </c>
    </row>
    <row r="3603" spans="1:2" x14ac:dyDescent="0.2">
      <c r="A3603" t="s">
        <v>8502</v>
      </c>
      <c r="B3603">
        <v>2881</v>
      </c>
    </row>
    <row r="3604" spans="1:2" x14ac:dyDescent="0.2">
      <c r="A3604" t="s">
        <v>7059</v>
      </c>
      <c r="B3604">
        <v>2138</v>
      </c>
    </row>
    <row r="3605" spans="1:2" x14ac:dyDescent="0.2">
      <c r="A3605" t="s">
        <v>5983</v>
      </c>
      <c r="B3605">
        <v>2139</v>
      </c>
    </row>
    <row r="3606" spans="1:2" x14ac:dyDescent="0.2">
      <c r="A3606" t="s">
        <v>8112</v>
      </c>
      <c r="B3606">
        <v>2879</v>
      </c>
    </row>
    <row r="3607" spans="1:2" x14ac:dyDescent="0.2">
      <c r="A3607" t="s">
        <v>7723</v>
      </c>
      <c r="B3607">
        <v>2141</v>
      </c>
    </row>
    <row r="3608" spans="1:2" x14ac:dyDescent="0.2">
      <c r="A3608" t="s">
        <v>8857</v>
      </c>
      <c r="B3608">
        <v>3322</v>
      </c>
    </row>
    <row r="3609" spans="1:2" x14ac:dyDescent="0.2">
      <c r="A3609" t="s">
        <v>10405</v>
      </c>
      <c r="B3609">
        <v>4762</v>
      </c>
    </row>
    <row r="3610" spans="1:2" x14ac:dyDescent="0.2">
      <c r="A3610" t="s">
        <v>10244</v>
      </c>
      <c r="B3610">
        <v>4609</v>
      </c>
    </row>
    <row r="3611" spans="1:2" x14ac:dyDescent="0.2">
      <c r="A3611" t="s">
        <v>10192</v>
      </c>
      <c r="B3611">
        <v>4574</v>
      </c>
    </row>
    <row r="3612" spans="1:2" x14ac:dyDescent="0.2">
      <c r="A3612" t="s">
        <v>8363</v>
      </c>
      <c r="B3612">
        <v>2143</v>
      </c>
    </row>
    <row r="3613" spans="1:2" x14ac:dyDescent="0.2">
      <c r="A3613" t="s">
        <v>8381</v>
      </c>
      <c r="B3613">
        <v>3025</v>
      </c>
    </row>
    <row r="3614" spans="1:2" x14ac:dyDescent="0.2">
      <c r="A3614" t="s">
        <v>7947</v>
      </c>
      <c r="B3614">
        <v>2144</v>
      </c>
    </row>
    <row r="3615" spans="1:2" x14ac:dyDescent="0.2">
      <c r="A3615" t="s">
        <v>5981</v>
      </c>
      <c r="B3615">
        <v>2145</v>
      </c>
    </row>
    <row r="3616" spans="1:2" x14ac:dyDescent="0.2">
      <c r="A3616" t="s">
        <v>9210</v>
      </c>
      <c r="B3616">
        <v>5040</v>
      </c>
    </row>
    <row r="3617" spans="1:2" x14ac:dyDescent="0.2">
      <c r="A3617" t="s">
        <v>8046</v>
      </c>
      <c r="B3617">
        <v>2146</v>
      </c>
    </row>
    <row r="3618" spans="1:2" x14ac:dyDescent="0.2">
      <c r="A3618" t="s">
        <v>8376</v>
      </c>
      <c r="B3618">
        <v>2878</v>
      </c>
    </row>
    <row r="3619" spans="1:2" x14ac:dyDescent="0.2">
      <c r="A3619" t="s">
        <v>8364</v>
      </c>
      <c r="B3619">
        <v>2147</v>
      </c>
    </row>
    <row r="3620" spans="1:2" x14ac:dyDescent="0.2">
      <c r="A3620" t="s">
        <v>8365</v>
      </c>
      <c r="B3620">
        <v>3255</v>
      </c>
    </row>
    <row r="3621" spans="1:2" x14ac:dyDescent="0.2">
      <c r="A3621" t="s">
        <v>8620</v>
      </c>
      <c r="B3621">
        <v>2985</v>
      </c>
    </row>
    <row r="3622" spans="1:2" x14ac:dyDescent="0.2">
      <c r="A3622" t="s">
        <v>6944</v>
      </c>
      <c r="B3622">
        <v>2148</v>
      </c>
    </row>
    <row r="3623" spans="1:2" x14ac:dyDescent="0.2">
      <c r="A3623" t="s">
        <v>5978</v>
      </c>
      <c r="B3623">
        <v>2149</v>
      </c>
    </row>
    <row r="3624" spans="1:2" x14ac:dyDescent="0.2">
      <c r="A3624" t="s">
        <v>6943</v>
      </c>
      <c r="B3624">
        <v>2150</v>
      </c>
    </row>
    <row r="3625" spans="1:2" x14ac:dyDescent="0.2">
      <c r="A3625" t="s">
        <v>5977</v>
      </c>
      <c r="B3625">
        <v>2152</v>
      </c>
    </row>
    <row r="3626" spans="1:2" x14ac:dyDescent="0.2">
      <c r="A3626" t="s">
        <v>9230</v>
      </c>
      <c r="B3626">
        <v>5044</v>
      </c>
    </row>
    <row r="3627" spans="1:2" x14ac:dyDescent="0.2">
      <c r="A3627" t="s">
        <v>5975</v>
      </c>
      <c r="B3627">
        <v>2154</v>
      </c>
    </row>
    <row r="3628" spans="1:2" x14ac:dyDescent="0.2">
      <c r="A3628" t="s">
        <v>5976</v>
      </c>
      <c r="B3628">
        <v>2153</v>
      </c>
    </row>
    <row r="3629" spans="1:2" x14ac:dyDescent="0.2">
      <c r="A3629" t="s">
        <v>8531</v>
      </c>
      <c r="B3629">
        <v>2032</v>
      </c>
    </row>
    <row r="3630" spans="1:2" x14ac:dyDescent="0.2">
      <c r="A3630" t="s">
        <v>9211</v>
      </c>
      <c r="B3630">
        <v>5041</v>
      </c>
    </row>
    <row r="3631" spans="1:2" x14ac:dyDescent="0.2">
      <c r="A3631" t="s">
        <v>7783</v>
      </c>
      <c r="B3631">
        <v>2155</v>
      </c>
    </row>
    <row r="3632" spans="1:2" x14ac:dyDescent="0.2">
      <c r="A3632" t="s">
        <v>7002</v>
      </c>
      <c r="B3632">
        <v>2156</v>
      </c>
    </row>
    <row r="3633" spans="1:2" x14ac:dyDescent="0.2">
      <c r="A3633" t="s">
        <v>5974</v>
      </c>
      <c r="B3633">
        <v>2158</v>
      </c>
    </row>
    <row r="3634" spans="1:2" x14ac:dyDescent="0.2">
      <c r="A3634" t="s">
        <v>8608</v>
      </c>
      <c r="B3634">
        <v>2977</v>
      </c>
    </row>
    <row r="3635" spans="1:2" x14ac:dyDescent="0.2">
      <c r="A3635" t="s">
        <v>9407</v>
      </c>
      <c r="B3635">
        <v>5260</v>
      </c>
    </row>
    <row r="3636" spans="1:2" x14ac:dyDescent="0.2">
      <c r="A3636" t="s">
        <v>8987</v>
      </c>
      <c r="B3636">
        <v>3450</v>
      </c>
    </row>
    <row r="3637" spans="1:2" x14ac:dyDescent="0.2">
      <c r="A3637" t="s">
        <v>8829</v>
      </c>
      <c r="B3637">
        <v>3291</v>
      </c>
    </row>
    <row r="3638" spans="1:2" x14ac:dyDescent="0.2">
      <c r="A3638" t="s">
        <v>6604</v>
      </c>
      <c r="B3638">
        <v>2159</v>
      </c>
    </row>
    <row r="3639" spans="1:2" x14ac:dyDescent="0.2">
      <c r="A3639" t="s">
        <v>9354</v>
      </c>
      <c r="B3639">
        <v>5211</v>
      </c>
    </row>
    <row r="3640" spans="1:2" x14ac:dyDescent="0.2">
      <c r="A3640" t="s">
        <v>5941</v>
      </c>
      <c r="B3640">
        <v>2160</v>
      </c>
    </row>
    <row r="3641" spans="1:2" x14ac:dyDescent="0.2">
      <c r="A3641" t="s">
        <v>5973</v>
      </c>
      <c r="B3641">
        <v>2161</v>
      </c>
    </row>
    <row r="3642" spans="1:2" x14ac:dyDescent="0.2">
      <c r="A3642" t="s">
        <v>5972</v>
      </c>
      <c r="B3642">
        <v>3201</v>
      </c>
    </row>
    <row r="3643" spans="1:2" x14ac:dyDescent="0.2">
      <c r="A3643" t="s">
        <v>8175</v>
      </c>
      <c r="B3643">
        <v>2162</v>
      </c>
    </row>
    <row r="3644" spans="1:2" x14ac:dyDescent="0.2">
      <c r="A3644" t="s">
        <v>6942</v>
      </c>
      <c r="B3644">
        <v>2163</v>
      </c>
    </row>
    <row r="3645" spans="1:2" x14ac:dyDescent="0.2">
      <c r="A3645" t="s">
        <v>8289</v>
      </c>
      <c r="B3645">
        <v>2164</v>
      </c>
    </row>
    <row r="3646" spans="1:2" x14ac:dyDescent="0.2">
      <c r="A3646" t="s">
        <v>7904</v>
      </c>
      <c r="B3646">
        <v>1638</v>
      </c>
    </row>
    <row r="3647" spans="1:2" x14ac:dyDescent="0.2">
      <c r="A3647" t="s">
        <v>9377</v>
      </c>
      <c r="B3647">
        <v>5236</v>
      </c>
    </row>
    <row r="3648" spans="1:2" x14ac:dyDescent="0.2">
      <c r="A3648" t="s">
        <v>9540</v>
      </c>
      <c r="B3648">
        <v>5180</v>
      </c>
    </row>
    <row r="3649" spans="1:2" x14ac:dyDescent="0.2">
      <c r="A3649" t="s">
        <v>7564</v>
      </c>
      <c r="B3649">
        <v>2165</v>
      </c>
    </row>
    <row r="3650" spans="1:2" x14ac:dyDescent="0.2">
      <c r="A3650" t="s">
        <v>9179</v>
      </c>
      <c r="B3650">
        <v>2995</v>
      </c>
    </row>
    <row r="3651" spans="1:2" x14ac:dyDescent="0.2">
      <c r="A3651" t="s">
        <v>8021</v>
      </c>
      <c r="B3651">
        <v>2994</v>
      </c>
    </row>
    <row r="3652" spans="1:2" x14ac:dyDescent="0.2">
      <c r="A3652" t="s">
        <v>9539</v>
      </c>
      <c r="B3652">
        <v>5380</v>
      </c>
    </row>
    <row r="3653" spans="1:2" x14ac:dyDescent="0.2">
      <c r="A3653" t="s">
        <v>9732</v>
      </c>
      <c r="B3653">
        <v>3695</v>
      </c>
    </row>
    <row r="3654" spans="1:2" x14ac:dyDescent="0.2">
      <c r="A3654" t="s">
        <v>9006</v>
      </c>
      <c r="B3654">
        <v>3471</v>
      </c>
    </row>
    <row r="3655" spans="1:2" x14ac:dyDescent="0.2">
      <c r="A3655" t="s">
        <v>6335</v>
      </c>
      <c r="B3655">
        <v>2166</v>
      </c>
    </row>
    <row r="3656" spans="1:2" x14ac:dyDescent="0.2">
      <c r="A3656" t="s">
        <v>7946</v>
      </c>
      <c r="B3656">
        <v>2167</v>
      </c>
    </row>
    <row r="3657" spans="1:2" x14ac:dyDescent="0.2">
      <c r="A3657" t="s">
        <v>10406</v>
      </c>
      <c r="B3657">
        <v>4763</v>
      </c>
    </row>
    <row r="3658" spans="1:2" x14ac:dyDescent="0.2">
      <c r="A3658" t="s">
        <v>9030</v>
      </c>
      <c r="B3658">
        <v>3497</v>
      </c>
    </row>
    <row r="3659" spans="1:2" x14ac:dyDescent="0.2">
      <c r="A3659" t="s">
        <v>5971</v>
      </c>
      <c r="B3659">
        <v>2168</v>
      </c>
    </row>
    <row r="3660" spans="1:2" x14ac:dyDescent="0.2">
      <c r="A3660" t="s">
        <v>6941</v>
      </c>
      <c r="B3660">
        <v>2169</v>
      </c>
    </row>
    <row r="3661" spans="1:2" x14ac:dyDescent="0.2">
      <c r="A3661" t="s">
        <v>8260</v>
      </c>
      <c r="B3661">
        <v>2170</v>
      </c>
    </row>
    <row r="3662" spans="1:2" x14ac:dyDescent="0.2">
      <c r="A3662" t="s">
        <v>9231</v>
      </c>
      <c r="B3662">
        <v>5071</v>
      </c>
    </row>
    <row r="3663" spans="1:2" x14ac:dyDescent="0.2">
      <c r="A3663" t="s">
        <v>10363</v>
      </c>
      <c r="B3663">
        <v>4730</v>
      </c>
    </row>
    <row r="3664" spans="1:2" x14ac:dyDescent="0.2">
      <c r="A3664" t="s">
        <v>7772</v>
      </c>
      <c r="B3664">
        <v>2171</v>
      </c>
    </row>
    <row r="3665" spans="1:2" x14ac:dyDescent="0.2">
      <c r="A3665" t="s">
        <v>7058</v>
      </c>
      <c r="B3665">
        <v>2172</v>
      </c>
    </row>
    <row r="3666" spans="1:2" x14ac:dyDescent="0.2">
      <c r="A3666" t="s">
        <v>9348</v>
      </c>
      <c r="B3666">
        <v>5203</v>
      </c>
    </row>
    <row r="3667" spans="1:2" x14ac:dyDescent="0.2">
      <c r="A3667" t="s">
        <v>9449</v>
      </c>
      <c r="B3667">
        <v>5222</v>
      </c>
    </row>
    <row r="3668" spans="1:2" x14ac:dyDescent="0.2">
      <c r="A3668" t="s">
        <v>9448</v>
      </c>
      <c r="B3668">
        <v>5210</v>
      </c>
    </row>
    <row r="3669" spans="1:2" x14ac:dyDescent="0.2">
      <c r="A3669" t="s">
        <v>9498</v>
      </c>
      <c r="B3669">
        <v>5323</v>
      </c>
    </row>
    <row r="3670" spans="1:2" x14ac:dyDescent="0.2">
      <c r="A3670" t="s">
        <v>9450</v>
      </c>
      <c r="B3670">
        <v>5252</v>
      </c>
    </row>
    <row r="3671" spans="1:2" x14ac:dyDescent="0.2">
      <c r="A3671" t="s">
        <v>9451</v>
      </c>
      <c r="B3671">
        <v>5253</v>
      </c>
    </row>
    <row r="3672" spans="1:2" x14ac:dyDescent="0.2">
      <c r="A3672" t="s">
        <v>7091</v>
      </c>
      <c r="B3672">
        <v>2173</v>
      </c>
    </row>
    <row r="3673" spans="1:2" x14ac:dyDescent="0.2">
      <c r="A3673" t="s">
        <v>7090</v>
      </c>
      <c r="B3673">
        <v>3149</v>
      </c>
    </row>
    <row r="3674" spans="1:2" x14ac:dyDescent="0.2">
      <c r="A3674" t="s">
        <v>7089</v>
      </c>
      <c r="B3674">
        <v>3150</v>
      </c>
    </row>
    <row r="3675" spans="1:2" x14ac:dyDescent="0.2">
      <c r="A3675" t="s">
        <v>7856</v>
      </c>
      <c r="B3675">
        <v>2174</v>
      </c>
    </row>
    <row r="3676" spans="1:2" x14ac:dyDescent="0.2">
      <c r="A3676" t="s">
        <v>5695</v>
      </c>
      <c r="B3676">
        <v>2175</v>
      </c>
    </row>
    <row r="3677" spans="1:2" x14ac:dyDescent="0.2">
      <c r="A3677" t="s">
        <v>9084</v>
      </c>
      <c r="B3677">
        <v>3549</v>
      </c>
    </row>
    <row r="3678" spans="1:2" x14ac:dyDescent="0.2">
      <c r="A3678" t="s">
        <v>10391</v>
      </c>
      <c r="B3678">
        <v>4750</v>
      </c>
    </row>
    <row r="3679" spans="1:2" x14ac:dyDescent="0.2">
      <c r="A3679" t="s">
        <v>7627</v>
      </c>
      <c r="B3679">
        <v>2176</v>
      </c>
    </row>
    <row r="3680" spans="1:2" x14ac:dyDescent="0.2">
      <c r="A3680" t="s">
        <v>9782</v>
      </c>
      <c r="B3680">
        <v>3745</v>
      </c>
    </row>
    <row r="3681" spans="1:2" x14ac:dyDescent="0.2">
      <c r="A3681" t="s">
        <v>10389</v>
      </c>
      <c r="B3681">
        <v>4749</v>
      </c>
    </row>
    <row r="3682" spans="1:2" x14ac:dyDescent="0.2">
      <c r="A3682" t="s">
        <v>5970</v>
      </c>
      <c r="B3682">
        <v>2177</v>
      </c>
    </row>
    <row r="3683" spans="1:2" x14ac:dyDescent="0.2">
      <c r="A3683" t="s">
        <v>7040</v>
      </c>
      <c r="B3683">
        <v>2178</v>
      </c>
    </row>
    <row r="3684" spans="1:2" x14ac:dyDescent="0.2">
      <c r="A3684" t="s">
        <v>9340</v>
      </c>
      <c r="B3684">
        <v>5194</v>
      </c>
    </row>
    <row r="3685" spans="1:2" x14ac:dyDescent="0.2">
      <c r="A3685" t="s">
        <v>10007</v>
      </c>
      <c r="B3685">
        <v>3970</v>
      </c>
    </row>
    <row r="3686" spans="1:2" x14ac:dyDescent="0.2">
      <c r="A3686" t="s">
        <v>8141</v>
      </c>
      <c r="B3686">
        <v>2179</v>
      </c>
    </row>
    <row r="3687" spans="1:2" x14ac:dyDescent="0.2">
      <c r="A3687" t="s">
        <v>7426</v>
      </c>
      <c r="B3687">
        <v>2180</v>
      </c>
    </row>
    <row r="3688" spans="1:2" x14ac:dyDescent="0.2">
      <c r="A3688" t="s">
        <v>5673</v>
      </c>
      <c r="B3688">
        <v>2181</v>
      </c>
    </row>
    <row r="3689" spans="1:2" x14ac:dyDescent="0.2">
      <c r="A3689" t="s">
        <v>5969</v>
      </c>
      <c r="B3689">
        <v>2182</v>
      </c>
    </row>
    <row r="3690" spans="1:2" x14ac:dyDescent="0.2">
      <c r="A3690" t="s">
        <v>10091</v>
      </c>
      <c r="B3690">
        <v>4543</v>
      </c>
    </row>
    <row r="3691" spans="1:2" x14ac:dyDescent="0.2">
      <c r="A3691" t="s">
        <v>7466</v>
      </c>
      <c r="B3691">
        <v>2183</v>
      </c>
    </row>
    <row r="3692" spans="1:2" x14ac:dyDescent="0.2">
      <c r="A3692" t="s">
        <v>9452</v>
      </c>
      <c r="B3692">
        <v>5275</v>
      </c>
    </row>
    <row r="3693" spans="1:2" x14ac:dyDescent="0.2">
      <c r="A3693" t="s">
        <v>9241</v>
      </c>
      <c r="B3693">
        <v>5084</v>
      </c>
    </row>
    <row r="3694" spans="1:2" x14ac:dyDescent="0.2">
      <c r="A3694" t="s">
        <v>5968</v>
      </c>
      <c r="B3694">
        <v>2184</v>
      </c>
    </row>
    <row r="3695" spans="1:2" x14ac:dyDescent="0.2">
      <c r="A3695" t="s">
        <v>5759</v>
      </c>
      <c r="B3695">
        <v>2185</v>
      </c>
    </row>
    <row r="3696" spans="1:2" x14ac:dyDescent="0.2">
      <c r="A3696" t="s">
        <v>5967</v>
      </c>
      <c r="B3696">
        <v>2186</v>
      </c>
    </row>
    <row r="3697" spans="1:2" x14ac:dyDescent="0.2">
      <c r="A3697" t="s">
        <v>8991</v>
      </c>
      <c r="B3697">
        <v>3454</v>
      </c>
    </row>
    <row r="3698" spans="1:2" x14ac:dyDescent="0.2">
      <c r="A3698" t="s">
        <v>5966</v>
      </c>
      <c r="B3698">
        <v>2187</v>
      </c>
    </row>
    <row r="3699" spans="1:2" x14ac:dyDescent="0.2">
      <c r="A3699" t="s">
        <v>5965</v>
      </c>
      <c r="B3699">
        <v>2188</v>
      </c>
    </row>
    <row r="3700" spans="1:2" x14ac:dyDescent="0.2">
      <c r="A3700" t="s">
        <v>5964</v>
      </c>
      <c r="B3700">
        <v>2189</v>
      </c>
    </row>
    <row r="3701" spans="1:2" x14ac:dyDescent="0.2">
      <c r="A3701" t="s">
        <v>5961</v>
      </c>
      <c r="B3701">
        <v>2190</v>
      </c>
    </row>
    <row r="3702" spans="1:2" x14ac:dyDescent="0.2">
      <c r="A3702" t="s">
        <v>7756</v>
      </c>
      <c r="B3702">
        <v>2191</v>
      </c>
    </row>
    <row r="3703" spans="1:2" x14ac:dyDescent="0.2">
      <c r="A3703" t="s">
        <v>10020</v>
      </c>
      <c r="B3703">
        <v>3980</v>
      </c>
    </row>
    <row r="3704" spans="1:2" x14ac:dyDescent="0.2">
      <c r="A3704" t="s">
        <v>8765</v>
      </c>
      <c r="B3704">
        <v>464</v>
      </c>
    </row>
    <row r="3705" spans="1:2" x14ac:dyDescent="0.2">
      <c r="A3705" t="s">
        <v>7447</v>
      </c>
      <c r="B3705">
        <v>2193</v>
      </c>
    </row>
    <row r="3706" spans="1:2" x14ac:dyDescent="0.2">
      <c r="A3706" t="s">
        <v>7995</v>
      </c>
      <c r="B3706">
        <v>2856</v>
      </c>
    </row>
    <row r="3707" spans="1:2" x14ac:dyDescent="0.2">
      <c r="A3707" t="s">
        <v>7709</v>
      </c>
      <c r="B3707">
        <v>2194</v>
      </c>
    </row>
    <row r="3708" spans="1:2" x14ac:dyDescent="0.2">
      <c r="A3708" t="s">
        <v>8693</v>
      </c>
      <c r="B3708">
        <v>3099</v>
      </c>
    </row>
    <row r="3709" spans="1:2" x14ac:dyDescent="0.2">
      <c r="A3709" t="s">
        <v>10219</v>
      </c>
      <c r="B3709">
        <v>4593</v>
      </c>
    </row>
    <row r="3710" spans="1:2" x14ac:dyDescent="0.2">
      <c r="A3710" t="s">
        <v>8410</v>
      </c>
      <c r="B3710">
        <v>2195</v>
      </c>
    </row>
    <row r="3711" spans="1:2" x14ac:dyDescent="0.2">
      <c r="A3711" t="s">
        <v>5960</v>
      </c>
      <c r="B3711">
        <v>2196</v>
      </c>
    </row>
    <row r="3712" spans="1:2" x14ac:dyDescent="0.2">
      <c r="A3712" t="s">
        <v>7003</v>
      </c>
      <c r="B3712">
        <v>2197</v>
      </c>
    </row>
    <row r="3713" spans="1:2" x14ac:dyDescent="0.2">
      <c r="A3713" t="s">
        <v>8485</v>
      </c>
      <c r="B3713">
        <v>2888</v>
      </c>
    </row>
    <row r="3714" spans="1:2" x14ac:dyDescent="0.2">
      <c r="A3714" t="s">
        <v>7492</v>
      </c>
      <c r="B3714">
        <v>2198</v>
      </c>
    </row>
    <row r="3715" spans="1:2" x14ac:dyDescent="0.2">
      <c r="A3715" t="s">
        <v>7659</v>
      </c>
      <c r="B3715">
        <v>2199</v>
      </c>
    </row>
    <row r="3716" spans="1:2" x14ac:dyDescent="0.2">
      <c r="A3716" t="s">
        <v>7495</v>
      </c>
      <c r="B3716">
        <v>2200</v>
      </c>
    </row>
    <row r="3717" spans="1:2" x14ac:dyDescent="0.2">
      <c r="A3717" t="s">
        <v>5652</v>
      </c>
      <c r="B3717">
        <v>2201</v>
      </c>
    </row>
    <row r="3718" spans="1:2" x14ac:dyDescent="0.2">
      <c r="A3718" t="s">
        <v>9086</v>
      </c>
      <c r="B3718">
        <v>3547</v>
      </c>
    </row>
    <row r="3719" spans="1:2" x14ac:dyDescent="0.2">
      <c r="A3719" t="s">
        <v>5959</v>
      </c>
      <c r="B3719">
        <v>2203</v>
      </c>
    </row>
    <row r="3720" spans="1:2" x14ac:dyDescent="0.2">
      <c r="A3720" t="s">
        <v>7850</v>
      </c>
      <c r="B3720">
        <v>2204</v>
      </c>
    </row>
    <row r="3721" spans="1:2" x14ac:dyDescent="0.2">
      <c r="A3721" t="s">
        <v>8015</v>
      </c>
      <c r="B3721">
        <v>2865</v>
      </c>
    </row>
    <row r="3722" spans="1:2" x14ac:dyDescent="0.2">
      <c r="A3722" t="s">
        <v>9065</v>
      </c>
      <c r="B3722">
        <v>3526</v>
      </c>
    </row>
    <row r="3723" spans="1:2" x14ac:dyDescent="0.2">
      <c r="A3723" t="s">
        <v>10168</v>
      </c>
      <c r="B3723">
        <v>4557</v>
      </c>
    </row>
    <row r="3724" spans="1:2" x14ac:dyDescent="0.2">
      <c r="A3724" t="s">
        <v>5783</v>
      </c>
      <c r="B3724">
        <v>2205</v>
      </c>
    </row>
    <row r="3725" spans="1:2" x14ac:dyDescent="0.2">
      <c r="A3725" t="s">
        <v>6962</v>
      </c>
      <c r="B3725">
        <v>2206</v>
      </c>
    </row>
    <row r="3726" spans="1:2" x14ac:dyDescent="0.2">
      <c r="A3726" t="s">
        <v>9839</v>
      </c>
      <c r="B3726">
        <v>3805</v>
      </c>
    </row>
    <row r="3727" spans="1:2" x14ac:dyDescent="0.2">
      <c r="A3727" t="s">
        <v>8739</v>
      </c>
      <c r="B3727">
        <v>3202</v>
      </c>
    </row>
    <row r="3728" spans="1:2" x14ac:dyDescent="0.2">
      <c r="A3728" t="s">
        <v>8500</v>
      </c>
      <c r="B3728">
        <v>2818</v>
      </c>
    </row>
    <row r="3729" spans="1:2" x14ac:dyDescent="0.2">
      <c r="A3729" t="s">
        <v>8438</v>
      </c>
      <c r="B3729">
        <v>2207</v>
      </c>
    </row>
    <row r="3730" spans="1:2" x14ac:dyDescent="0.2">
      <c r="A3730" t="s">
        <v>10303</v>
      </c>
      <c r="B3730">
        <v>4655</v>
      </c>
    </row>
    <row r="3731" spans="1:2" x14ac:dyDescent="0.2">
      <c r="A3731" t="s">
        <v>7937</v>
      </c>
      <c r="B3731">
        <v>2208</v>
      </c>
    </row>
    <row r="3732" spans="1:2" x14ac:dyDescent="0.2">
      <c r="A3732" t="s">
        <v>9555</v>
      </c>
      <c r="B3732">
        <v>3667</v>
      </c>
    </row>
    <row r="3733" spans="1:2" x14ac:dyDescent="0.2">
      <c r="A3733" t="s">
        <v>8971</v>
      </c>
      <c r="B3733">
        <v>3434</v>
      </c>
    </row>
    <row r="3734" spans="1:2" x14ac:dyDescent="0.2">
      <c r="A3734" t="s">
        <v>10428</v>
      </c>
      <c r="B3734">
        <v>4784</v>
      </c>
    </row>
    <row r="3735" spans="1:2" x14ac:dyDescent="0.2">
      <c r="A3735" t="s">
        <v>5958</v>
      </c>
      <c r="B3735">
        <v>2210</v>
      </c>
    </row>
    <row r="3736" spans="1:2" x14ac:dyDescent="0.2">
      <c r="A3736" t="s">
        <v>5940</v>
      </c>
      <c r="B3736">
        <v>2211</v>
      </c>
    </row>
    <row r="3737" spans="1:2" x14ac:dyDescent="0.2">
      <c r="A3737" t="s">
        <v>9436</v>
      </c>
      <c r="B3737">
        <v>5050</v>
      </c>
    </row>
    <row r="3738" spans="1:2" x14ac:dyDescent="0.2">
      <c r="A3738" t="s">
        <v>9435</v>
      </c>
      <c r="B3738">
        <v>5049</v>
      </c>
    </row>
    <row r="3739" spans="1:2" x14ac:dyDescent="0.2">
      <c r="A3739" t="s">
        <v>6966</v>
      </c>
      <c r="B3739">
        <v>2212</v>
      </c>
    </row>
    <row r="3740" spans="1:2" x14ac:dyDescent="0.2">
      <c r="A3740" t="s">
        <v>7554</v>
      </c>
      <c r="B3740">
        <v>2213</v>
      </c>
    </row>
    <row r="3741" spans="1:2" x14ac:dyDescent="0.2">
      <c r="A3741" t="s">
        <v>8796</v>
      </c>
      <c r="B3741">
        <v>547</v>
      </c>
    </row>
    <row r="3742" spans="1:2" x14ac:dyDescent="0.2">
      <c r="A3742" t="s">
        <v>9975</v>
      </c>
      <c r="B3742">
        <v>3941</v>
      </c>
    </row>
    <row r="3743" spans="1:2" x14ac:dyDescent="0.2">
      <c r="A3743" t="s">
        <v>9101</v>
      </c>
      <c r="B3743">
        <v>3566</v>
      </c>
    </row>
    <row r="3744" spans="1:2" x14ac:dyDescent="0.2">
      <c r="A3744" t="s">
        <v>10172</v>
      </c>
      <c r="B3744">
        <v>4561</v>
      </c>
    </row>
    <row r="3745" spans="1:2" x14ac:dyDescent="0.2">
      <c r="A3745" t="s">
        <v>10306</v>
      </c>
      <c r="B3745">
        <v>4658</v>
      </c>
    </row>
    <row r="3746" spans="1:2" x14ac:dyDescent="0.2">
      <c r="A3746" t="s">
        <v>8454</v>
      </c>
      <c r="B3746">
        <v>2214</v>
      </c>
    </row>
    <row r="3747" spans="1:2" x14ac:dyDescent="0.2">
      <c r="A3747" t="s">
        <v>5957</v>
      </c>
      <c r="B3747">
        <v>2215</v>
      </c>
    </row>
    <row r="3748" spans="1:2" x14ac:dyDescent="0.2">
      <c r="A3748" t="s">
        <v>8044</v>
      </c>
      <c r="B3748">
        <v>2216</v>
      </c>
    </row>
    <row r="3749" spans="1:2" x14ac:dyDescent="0.2">
      <c r="A3749" t="s">
        <v>9083</v>
      </c>
      <c r="B3749">
        <v>3546</v>
      </c>
    </row>
    <row r="3750" spans="1:2" x14ac:dyDescent="0.2">
      <c r="A3750" t="s">
        <v>5954</v>
      </c>
      <c r="B3750">
        <v>2217</v>
      </c>
    </row>
    <row r="3751" spans="1:2" x14ac:dyDescent="0.2">
      <c r="A3751" t="s">
        <v>8595</v>
      </c>
      <c r="B3751">
        <v>2940</v>
      </c>
    </row>
    <row r="3752" spans="1:2" x14ac:dyDescent="0.2">
      <c r="A3752" t="s">
        <v>10274</v>
      </c>
      <c r="B3752">
        <v>4632</v>
      </c>
    </row>
    <row r="3753" spans="1:2" x14ac:dyDescent="0.2">
      <c r="A3753" t="s">
        <v>7882</v>
      </c>
      <c r="B3753">
        <v>2218</v>
      </c>
    </row>
    <row r="3754" spans="1:2" x14ac:dyDescent="0.2">
      <c r="A3754" t="s">
        <v>8354</v>
      </c>
      <c r="B3754">
        <v>2219</v>
      </c>
    </row>
    <row r="3755" spans="1:2" x14ac:dyDescent="0.2">
      <c r="A3755" t="s">
        <v>8804</v>
      </c>
      <c r="B3755">
        <v>3257</v>
      </c>
    </row>
    <row r="3756" spans="1:2" x14ac:dyDescent="0.2">
      <c r="A3756" t="s">
        <v>9956</v>
      </c>
      <c r="B3756">
        <v>3922</v>
      </c>
    </row>
    <row r="3757" spans="1:2" x14ac:dyDescent="0.2">
      <c r="A3757" t="s">
        <v>9957</v>
      </c>
      <c r="B3757">
        <v>3923</v>
      </c>
    </row>
    <row r="3758" spans="1:2" x14ac:dyDescent="0.2">
      <c r="A3758" t="s">
        <v>7800</v>
      </c>
      <c r="B3758">
        <v>2220</v>
      </c>
    </row>
    <row r="3759" spans="1:2" x14ac:dyDescent="0.2">
      <c r="A3759" t="s">
        <v>9505</v>
      </c>
      <c r="B3759">
        <v>5318</v>
      </c>
    </row>
    <row r="3760" spans="1:2" x14ac:dyDescent="0.2">
      <c r="A3760" t="s">
        <v>8337</v>
      </c>
      <c r="B3760">
        <v>2221</v>
      </c>
    </row>
    <row r="3761" spans="1:2" x14ac:dyDescent="0.2">
      <c r="A3761" t="s">
        <v>5953</v>
      </c>
      <c r="B3761">
        <v>2222</v>
      </c>
    </row>
    <row r="3762" spans="1:2" x14ac:dyDescent="0.2">
      <c r="A3762" t="s">
        <v>8764</v>
      </c>
      <c r="B3762">
        <v>3228</v>
      </c>
    </row>
    <row r="3763" spans="1:2" x14ac:dyDescent="0.2">
      <c r="A3763" t="s">
        <v>7332</v>
      </c>
      <c r="B3763">
        <v>2223</v>
      </c>
    </row>
    <row r="3764" spans="1:2" x14ac:dyDescent="0.2">
      <c r="A3764" t="s">
        <v>5952</v>
      </c>
      <c r="B3764">
        <v>2224</v>
      </c>
    </row>
    <row r="3765" spans="1:2" x14ac:dyDescent="0.2">
      <c r="A3765" t="s">
        <v>8529</v>
      </c>
      <c r="B3765">
        <v>2050</v>
      </c>
    </row>
    <row r="3766" spans="1:2" x14ac:dyDescent="0.2">
      <c r="A3766" t="s">
        <v>9502</v>
      </c>
      <c r="B3766">
        <v>5316</v>
      </c>
    </row>
    <row r="3767" spans="1:2" x14ac:dyDescent="0.2">
      <c r="A3767" t="s">
        <v>5712</v>
      </c>
      <c r="B3767">
        <v>2225</v>
      </c>
    </row>
    <row r="3768" spans="1:2" x14ac:dyDescent="0.2">
      <c r="A3768" t="s">
        <v>9345</v>
      </c>
      <c r="B3768">
        <v>5200</v>
      </c>
    </row>
    <row r="3769" spans="1:2" x14ac:dyDescent="0.2">
      <c r="A3769" t="s">
        <v>6940</v>
      </c>
      <c r="B3769">
        <v>2226</v>
      </c>
    </row>
    <row r="3770" spans="1:2" x14ac:dyDescent="0.2">
      <c r="A3770" t="s">
        <v>7835</v>
      </c>
      <c r="B3770">
        <v>2228</v>
      </c>
    </row>
    <row r="3771" spans="1:2" x14ac:dyDescent="0.2">
      <c r="A3771" t="s">
        <v>9044</v>
      </c>
      <c r="B3771">
        <v>2229</v>
      </c>
    </row>
    <row r="3772" spans="1:2" x14ac:dyDescent="0.2">
      <c r="A3772" t="s">
        <v>6632</v>
      </c>
      <c r="B3772">
        <v>2230</v>
      </c>
    </row>
    <row r="3773" spans="1:2" x14ac:dyDescent="0.2">
      <c r="A3773" t="s">
        <v>7057</v>
      </c>
      <c r="B3773">
        <v>2231</v>
      </c>
    </row>
    <row r="3774" spans="1:2" x14ac:dyDescent="0.2">
      <c r="A3774" t="s">
        <v>9976</v>
      </c>
      <c r="B3774">
        <v>4300</v>
      </c>
    </row>
    <row r="3775" spans="1:2" x14ac:dyDescent="0.2">
      <c r="A3775" t="s">
        <v>6899</v>
      </c>
      <c r="B3775">
        <v>2232</v>
      </c>
    </row>
    <row r="3776" spans="1:2" x14ac:dyDescent="0.2">
      <c r="A3776" t="s">
        <v>7736</v>
      </c>
      <c r="B3776">
        <v>2233</v>
      </c>
    </row>
    <row r="3777" spans="1:2" x14ac:dyDescent="0.2">
      <c r="A3777" t="s">
        <v>5948</v>
      </c>
      <c r="B3777">
        <v>2234</v>
      </c>
    </row>
    <row r="3778" spans="1:2" x14ac:dyDescent="0.2">
      <c r="A3778" t="s">
        <v>7039</v>
      </c>
      <c r="B3778">
        <v>2235</v>
      </c>
    </row>
    <row r="3779" spans="1:2" x14ac:dyDescent="0.2">
      <c r="A3779" t="s">
        <v>7349</v>
      </c>
      <c r="B3779">
        <v>2236</v>
      </c>
    </row>
    <row r="3780" spans="1:2" x14ac:dyDescent="0.2">
      <c r="A3780" t="s">
        <v>6965</v>
      </c>
      <c r="B3780">
        <v>2237</v>
      </c>
    </row>
    <row r="3781" spans="1:2" x14ac:dyDescent="0.2">
      <c r="A3781" t="s">
        <v>8661</v>
      </c>
      <c r="B3781">
        <v>3036</v>
      </c>
    </row>
    <row r="3782" spans="1:2" x14ac:dyDescent="0.2">
      <c r="A3782" t="s">
        <v>9741</v>
      </c>
      <c r="B3782">
        <v>3703</v>
      </c>
    </row>
    <row r="3783" spans="1:2" x14ac:dyDescent="0.2">
      <c r="A3783" t="s">
        <v>9459</v>
      </c>
      <c r="B3783">
        <v>5282</v>
      </c>
    </row>
    <row r="3784" spans="1:2" x14ac:dyDescent="0.2">
      <c r="A3784" t="s">
        <v>7543</v>
      </c>
      <c r="B3784">
        <v>2238</v>
      </c>
    </row>
    <row r="3785" spans="1:2" x14ac:dyDescent="0.2">
      <c r="A3785" t="s">
        <v>10481</v>
      </c>
      <c r="B3785">
        <v>4841</v>
      </c>
    </row>
    <row r="3786" spans="1:2" x14ac:dyDescent="0.2">
      <c r="A3786" t="s">
        <v>8068</v>
      </c>
      <c r="B3786">
        <v>2239</v>
      </c>
    </row>
    <row r="3787" spans="1:2" x14ac:dyDescent="0.2">
      <c r="A3787" t="s">
        <v>7781</v>
      </c>
      <c r="B3787">
        <v>2811</v>
      </c>
    </row>
    <row r="3788" spans="1:2" x14ac:dyDescent="0.2">
      <c r="A3788" t="s">
        <v>7784</v>
      </c>
      <c r="B3788">
        <v>2240</v>
      </c>
    </row>
    <row r="3789" spans="1:2" x14ac:dyDescent="0.2">
      <c r="A3789" t="s">
        <v>5947</v>
      </c>
      <c r="B3789">
        <v>2241</v>
      </c>
    </row>
    <row r="3790" spans="1:2" x14ac:dyDescent="0.2">
      <c r="A3790" t="s">
        <v>9019</v>
      </c>
      <c r="B3790">
        <v>3485</v>
      </c>
    </row>
    <row r="3791" spans="1:2" x14ac:dyDescent="0.2">
      <c r="A3791" t="s">
        <v>7620</v>
      </c>
      <c r="B3791">
        <v>2242</v>
      </c>
    </row>
    <row r="3792" spans="1:2" x14ac:dyDescent="0.2">
      <c r="A3792" t="s">
        <v>7813</v>
      </c>
      <c r="B3792">
        <v>2243</v>
      </c>
    </row>
    <row r="3793" spans="1:2" x14ac:dyDescent="0.2">
      <c r="A3793" t="s">
        <v>10082</v>
      </c>
      <c r="B3793">
        <v>4539</v>
      </c>
    </row>
    <row r="3794" spans="1:2" x14ac:dyDescent="0.2">
      <c r="A3794" t="s">
        <v>6282</v>
      </c>
      <c r="B3794">
        <v>2244</v>
      </c>
    </row>
    <row r="3795" spans="1:2" x14ac:dyDescent="0.2">
      <c r="A3795" t="s">
        <v>6329</v>
      </c>
      <c r="B3795">
        <v>2245</v>
      </c>
    </row>
    <row r="3796" spans="1:2" x14ac:dyDescent="0.2">
      <c r="A3796" t="s">
        <v>6938</v>
      </c>
      <c r="B3796">
        <v>2246</v>
      </c>
    </row>
    <row r="3797" spans="1:2" x14ac:dyDescent="0.2">
      <c r="A3797" t="s">
        <v>9103</v>
      </c>
      <c r="B3797">
        <v>3568</v>
      </c>
    </row>
    <row r="3798" spans="1:2" x14ac:dyDescent="0.2">
      <c r="A3798" t="s">
        <v>10209</v>
      </c>
      <c r="B3798">
        <v>4585</v>
      </c>
    </row>
    <row r="3799" spans="1:2" x14ac:dyDescent="0.2">
      <c r="A3799" t="s">
        <v>8245</v>
      </c>
      <c r="B3799">
        <v>2247</v>
      </c>
    </row>
    <row r="3800" spans="1:2" x14ac:dyDescent="0.2">
      <c r="A3800" t="s">
        <v>10327</v>
      </c>
      <c r="B3800">
        <v>4692</v>
      </c>
    </row>
    <row r="3801" spans="1:2" x14ac:dyDescent="0.2">
      <c r="A3801" t="s">
        <v>10423</v>
      </c>
      <c r="B3801">
        <v>4779</v>
      </c>
    </row>
    <row r="3802" spans="1:2" x14ac:dyDescent="0.2">
      <c r="A3802" t="s">
        <v>5939</v>
      </c>
      <c r="B3802">
        <v>2248</v>
      </c>
    </row>
    <row r="3803" spans="1:2" x14ac:dyDescent="0.2">
      <c r="A3803" t="s">
        <v>7513</v>
      </c>
      <c r="B3803">
        <v>2249</v>
      </c>
    </row>
    <row r="3804" spans="1:2" x14ac:dyDescent="0.2">
      <c r="A3804" t="s">
        <v>6977</v>
      </c>
      <c r="B3804">
        <v>2250</v>
      </c>
    </row>
    <row r="3805" spans="1:2" x14ac:dyDescent="0.2">
      <c r="A3805" t="s">
        <v>7950</v>
      </c>
      <c r="B3805">
        <v>2251</v>
      </c>
    </row>
    <row r="3806" spans="1:2" x14ac:dyDescent="0.2">
      <c r="A3806" t="s">
        <v>9048</v>
      </c>
      <c r="B3806">
        <v>3514</v>
      </c>
    </row>
    <row r="3807" spans="1:2" x14ac:dyDescent="0.2">
      <c r="A3807" t="s">
        <v>6939</v>
      </c>
      <c r="B3807">
        <v>2252</v>
      </c>
    </row>
    <row r="3808" spans="1:2" x14ac:dyDescent="0.2">
      <c r="A3808" t="s">
        <v>8151</v>
      </c>
      <c r="B3808">
        <v>2253</v>
      </c>
    </row>
    <row r="3809" spans="1:2" x14ac:dyDescent="0.2">
      <c r="A3809" t="s">
        <v>7531</v>
      </c>
      <c r="B3809">
        <v>2254</v>
      </c>
    </row>
    <row r="3810" spans="1:2" x14ac:dyDescent="0.2">
      <c r="A3810" t="s">
        <v>7532</v>
      </c>
      <c r="B3810">
        <v>3092</v>
      </c>
    </row>
    <row r="3811" spans="1:2" x14ac:dyDescent="0.2">
      <c r="A3811" t="s">
        <v>5938</v>
      </c>
      <c r="B3811">
        <v>2255</v>
      </c>
    </row>
    <row r="3812" spans="1:2" x14ac:dyDescent="0.2">
      <c r="A3812" t="s">
        <v>5936</v>
      </c>
      <c r="B3812">
        <v>2256</v>
      </c>
    </row>
    <row r="3813" spans="1:2" x14ac:dyDescent="0.2">
      <c r="A3813" t="s">
        <v>5935</v>
      </c>
      <c r="B3813">
        <v>2257</v>
      </c>
    </row>
    <row r="3814" spans="1:2" x14ac:dyDescent="0.2">
      <c r="A3814" t="s">
        <v>5934</v>
      </c>
      <c r="B3814">
        <v>3163</v>
      </c>
    </row>
    <row r="3815" spans="1:2" x14ac:dyDescent="0.2">
      <c r="A3815" t="s">
        <v>9894</v>
      </c>
      <c r="B3815">
        <v>3859</v>
      </c>
    </row>
    <row r="3816" spans="1:2" x14ac:dyDescent="0.2">
      <c r="A3816" t="s">
        <v>9085</v>
      </c>
      <c r="B3816">
        <v>3550</v>
      </c>
    </row>
    <row r="3817" spans="1:2" x14ac:dyDescent="0.2">
      <c r="A3817" t="s">
        <v>8726</v>
      </c>
      <c r="B3817">
        <v>3182</v>
      </c>
    </row>
    <row r="3818" spans="1:2" x14ac:dyDescent="0.2">
      <c r="A3818" t="s">
        <v>9004</v>
      </c>
      <c r="B3818">
        <v>3470</v>
      </c>
    </row>
    <row r="3819" spans="1:2" x14ac:dyDescent="0.2">
      <c r="A3819" t="s">
        <v>7507</v>
      </c>
      <c r="B3819">
        <v>2258</v>
      </c>
    </row>
    <row r="3820" spans="1:2" x14ac:dyDescent="0.2">
      <c r="A3820" t="s">
        <v>9998</v>
      </c>
      <c r="B3820">
        <v>3959</v>
      </c>
    </row>
    <row r="3821" spans="1:2" x14ac:dyDescent="0.2">
      <c r="A3821" t="s">
        <v>7511</v>
      </c>
      <c r="B3821">
        <v>2259</v>
      </c>
    </row>
    <row r="3822" spans="1:2" x14ac:dyDescent="0.2">
      <c r="A3822" t="s">
        <v>9952</v>
      </c>
      <c r="B3822">
        <v>3918</v>
      </c>
    </row>
    <row r="3823" spans="1:2" x14ac:dyDescent="0.2">
      <c r="A3823" t="s">
        <v>7542</v>
      </c>
      <c r="B3823">
        <v>2260</v>
      </c>
    </row>
    <row r="3824" spans="1:2" x14ac:dyDescent="0.2">
      <c r="A3824" t="s">
        <v>7056</v>
      </c>
      <c r="B3824">
        <v>2261</v>
      </c>
    </row>
    <row r="3825" spans="1:2" x14ac:dyDescent="0.2">
      <c r="A3825" t="s">
        <v>8291</v>
      </c>
      <c r="B3825">
        <v>2262</v>
      </c>
    </row>
    <row r="3826" spans="1:2" x14ac:dyDescent="0.2">
      <c r="A3826" t="s">
        <v>8455</v>
      </c>
      <c r="B3826">
        <v>2799</v>
      </c>
    </row>
    <row r="3827" spans="1:2" x14ac:dyDescent="0.2">
      <c r="A3827" t="s">
        <v>7236</v>
      </c>
      <c r="B3827">
        <v>2263</v>
      </c>
    </row>
    <row r="3828" spans="1:2" x14ac:dyDescent="0.2">
      <c r="A3828" t="s">
        <v>7235</v>
      </c>
      <c r="B3828">
        <v>3139</v>
      </c>
    </row>
    <row r="3829" spans="1:2" x14ac:dyDescent="0.2">
      <c r="A3829" t="s">
        <v>8997</v>
      </c>
      <c r="B3829">
        <v>3464</v>
      </c>
    </row>
    <row r="3830" spans="1:2" x14ac:dyDescent="0.2">
      <c r="A3830" t="s">
        <v>5933</v>
      </c>
      <c r="B3830">
        <v>2264</v>
      </c>
    </row>
    <row r="3831" spans="1:2" x14ac:dyDescent="0.2">
      <c r="A3831" t="s">
        <v>6934</v>
      </c>
      <c r="B3831">
        <v>2265</v>
      </c>
    </row>
    <row r="3832" spans="1:2" x14ac:dyDescent="0.2">
      <c r="A3832" t="s">
        <v>9474</v>
      </c>
      <c r="B3832">
        <v>5297</v>
      </c>
    </row>
    <row r="3833" spans="1:2" x14ac:dyDescent="0.2">
      <c r="A3833" t="s">
        <v>9469</v>
      </c>
      <c r="B3833">
        <v>5292</v>
      </c>
    </row>
    <row r="3834" spans="1:2" x14ac:dyDescent="0.2">
      <c r="A3834" t="s">
        <v>9775</v>
      </c>
      <c r="B3834">
        <v>3740</v>
      </c>
    </row>
    <row r="3835" spans="1:2" x14ac:dyDescent="0.2">
      <c r="A3835" t="s">
        <v>6634</v>
      </c>
      <c r="B3835">
        <v>2266</v>
      </c>
    </row>
    <row r="3836" spans="1:2" x14ac:dyDescent="0.2">
      <c r="A3836" t="s">
        <v>8133</v>
      </c>
      <c r="B3836">
        <v>2267</v>
      </c>
    </row>
    <row r="3837" spans="1:2" x14ac:dyDescent="0.2">
      <c r="A3837" t="s">
        <v>8204</v>
      </c>
      <c r="B3837">
        <v>2268</v>
      </c>
    </row>
    <row r="3838" spans="1:2" x14ac:dyDescent="0.2">
      <c r="A3838" t="s">
        <v>5720</v>
      </c>
      <c r="B3838">
        <v>2269</v>
      </c>
    </row>
    <row r="3839" spans="1:2" x14ac:dyDescent="0.2">
      <c r="A3839" t="s">
        <v>8770</v>
      </c>
      <c r="B3839">
        <v>3232</v>
      </c>
    </row>
    <row r="3840" spans="1:2" x14ac:dyDescent="0.2">
      <c r="A3840" t="s">
        <v>6933</v>
      </c>
      <c r="B3840">
        <v>2270</v>
      </c>
    </row>
    <row r="3841" spans="1:2" x14ac:dyDescent="0.2">
      <c r="A3841" t="s">
        <v>5733</v>
      </c>
      <c r="B3841">
        <v>2271</v>
      </c>
    </row>
    <row r="3842" spans="1:2" x14ac:dyDescent="0.2">
      <c r="A3842" t="s">
        <v>5732</v>
      </c>
      <c r="B3842">
        <v>2272</v>
      </c>
    </row>
    <row r="3843" spans="1:2" x14ac:dyDescent="0.2">
      <c r="A3843" t="s">
        <v>5932</v>
      </c>
      <c r="B3843">
        <v>2273</v>
      </c>
    </row>
    <row r="3844" spans="1:2" x14ac:dyDescent="0.2">
      <c r="A3844" t="s">
        <v>8553</v>
      </c>
      <c r="B3844">
        <v>2086</v>
      </c>
    </row>
    <row r="3845" spans="1:2" x14ac:dyDescent="0.2">
      <c r="A3845" t="s">
        <v>8483</v>
      </c>
      <c r="B3845">
        <v>2884</v>
      </c>
    </row>
    <row r="3846" spans="1:2" x14ac:dyDescent="0.2">
      <c r="A3846" t="s">
        <v>8733</v>
      </c>
      <c r="B3846">
        <v>2969</v>
      </c>
    </row>
    <row r="3847" spans="1:2" x14ac:dyDescent="0.2">
      <c r="A3847" t="s">
        <v>8420</v>
      </c>
      <c r="B3847">
        <v>2274</v>
      </c>
    </row>
    <row r="3848" spans="1:2" x14ac:dyDescent="0.2">
      <c r="A3848" t="s">
        <v>8488</v>
      </c>
      <c r="B3848">
        <v>513</v>
      </c>
    </row>
    <row r="3849" spans="1:2" x14ac:dyDescent="0.2">
      <c r="A3849" t="s">
        <v>8938</v>
      </c>
      <c r="B3849">
        <v>3404</v>
      </c>
    </row>
    <row r="3850" spans="1:2" x14ac:dyDescent="0.2">
      <c r="A3850" t="s">
        <v>5775</v>
      </c>
      <c r="B3850">
        <v>2275</v>
      </c>
    </row>
    <row r="3851" spans="1:2" x14ac:dyDescent="0.2">
      <c r="A3851" t="s">
        <v>8198</v>
      </c>
      <c r="B3851">
        <v>2276</v>
      </c>
    </row>
    <row r="3852" spans="1:2" x14ac:dyDescent="0.2">
      <c r="A3852" t="s">
        <v>5714</v>
      </c>
      <c r="B3852">
        <v>2277</v>
      </c>
    </row>
    <row r="3853" spans="1:2" x14ac:dyDescent="0.2">
      <c r="A3853" t="s">
        <v>7964</v>
      </c>
      <c r="B3853">
        <v>2278</v>
      </c>
    </row>
    <row r="3854" spans="1:2" x14ac:dyDescent="0.2">
      <c r="A3854" t="s">
        <v>8244</v>
      </c>
      <c r="B3854">
        <v>2279</v>
      </c>
    </row>
    <row r="3855" spans="1:2" x14ac:dyDescent="0.2">
      <c r="A3855" t="s">
        <v>9110</v>
      </c>
      <c r="B3855">
        <v>3575</v>
      </c>
    </row>
    <row r="3856" spans="1:2" x14ac:dyDescent="0.2">
      <c r="A3856" t="s">
        <v>6937</v>
      </c>
      <c r="B3856">
        <v>2281</v>
      </c>
    </row>
    <row r="3857" spans="1:2" x14ac:dyDescent="0.2">
      <c r="A3857" t="s">
        <v>7834</v>
      </c>
      <c r="B3857">
        <v>2282</v>
      </c>
    </row>
    <row r="3858" spans="1:2" x14ac:dyDescent="0.2">
      <c r="A3858" t="s">
        <v>9386</v>
      </c>
      <c r="B3858">
        <v>5246</v>
      </c>
    </row>
    <row r="3859" spans="1:2" x14ac:dyDescent="0.2">
      <c r="A3859" t="s">
        <v>6220</v>
      </c>
      <c r="B3859">
        <v>2283</v>
      </c>
    </row>
    <row r="3860" spans="1:2" x14ac:dyDescent="0.2">
      <c r="A3860" t="s">
        <v>8079</v>
      </c>
      <c r="B3860">
        <v>2284</v>
      </c>
    </row>
    <row r="3861" spans="1:2" x14ac:dyDescent="0.2">
      <c r="A3861" t="s">
        <v>6936</v>
      </c>
      <c r="B3861">
        <v>2285</v>
      </c>
    </row>
    <row r="3862" spans="1:2" x14ac:dyDescent="0.2">
      <c r="A3862" t="s">
        <v>7324</v>
      </c>
      <c r="B3862">
        <v>2286</v>
      </c>
    </row>
    <row r="3863" spans="1:2" x14ac:dyDescent="0.2">
      <c r="A3863" t="s">
        <v>7789</v>
      </c>
      <c r="B3863">
        <v>2287</v>
      </c>
    </row>
    <row r="3864" spans="1:2" x14ac:dyDescent="0.2">
      <c r="A3864" t="s">
        <v>9879</v>
      </c>
      <c r="B3864">
        <v>3843</v>
      </c>
    </row>
    <row r="3865" spans="1:2" x14ac:dyDescent="0.2">
      <c r="A3865" t="s">
        <v>9244</v>
      </c>
      <c r="B3865">
        <v>5087</v>
      </c>
    </row>
    <row r="3866" spans="1:2" x14ac:dyDescent="0.2">
      <c r="A3866" t="s">
        <v>7752</v>
      </c>
      <c r="B3866">
        <v>2289</v>
      </c>
    </row>
    <row r="3867" spans="1:2" x14ac:dyDescent="0.2">
      <c r="A3867" t="s">
        <v>5931</v>
      </c>
      <c r="B3867">
        <v>2288</v>
      </c>
    </row>
    <row r="3868" spans="1:2" x14ac:dyDescent="0.2">
      <c r="A3868" t="s">
        <v>5930</v>
      </c>
      <c r="B3868">
        <v>2291</v>
      </c>
    </row>
    <row r="3869" spans="1:2" x14ac:dyDescent="0.2">
      <c r="A3869" t="s">
        <v>8686</v>
      </c>
      <c r="B3869">
        <v>3083</v>
      </c>
    </row>
    <row r="3870" spans="1:2" x14ac:dyDescent="0.2">
      <c r="A3870" t="s">
        <v>5929</v>
      </c>
      <c r="B3870">
        <v>2292</v>
      </c>
    </row>
    <row r="3871" spans="1:2" x14ac:dyDescent="0.2">
      <c r="A3871" t="s">
        <v>8962</v>
      </c>
      <c r="B3871">
        <v>3427</v>
      </c>
    </row>
    <row r="3872" spans="1:2" x14ac:dyDescent="0.2">
      <c r="A3872" t="s">
        <v>5928</v>
      </c>
      <c r="B3872">
        <v>2293</v>
      </c>
    </row>
    <row r="3873" spans="1:2" x14ac:dyDescent="0.2">
      <c r="A3873" t="s">
        <v>5927</v>
      </c>
      <c r="B3873">
        <v>2294</v>
      </c>
    </row>
    <row r="3874" spans="1:2" x14ac:dyDescent="0.2">
      <c r="A3874" t="s">
        <v>9725</v>
      </c>
      <c r="B3874">
        <v>3688</v>
      </c>
    </row>
    <row r="3875" spans="1:2" x14ac:dyDescent="0.2">
      <c r="A3875" t="s">
        <v>7038</v>
      </c>
      <c r="B3875">
        <v>2295</v>
      </c>
    </row>
    <row r="3876" spans="1:2" x14ac:dyDescent="0.2">
      <c r="A3876" t="s">
        <v>10400</v>
      </c>
      <c r="B3876">
        <v>4757</v>
      </c>
    </row>
    <row r="3877" spans="1:2" x14ac:dyDescent="0.2">
      <c r="A3877" t="s">
        <v>5691</v>
      </c>
      <c r="B3877">
        <v>2296</v>
      </c>
    </row>
    <row r="3878" spans="1:2" x14ac:dyDescent="0.2">
      <c r="A3878" t="s">
        <v>9463</v>
      </c>
      <c r="B3878">
        <v>5286</v>
      </c>
    </row>
    <row r="3879" spans="1:2" x14ac:dyDescent="0.2">
      <c r="A3879" t="s">
        <v>6935</v>
      </c>
      <c r="B3879">
        <v>2297</v>
      </c>
    </row>
    <row r="3880" spans="1:2" x14ac:dyDescent="0.2">
      <c r="A3880" t="s">
        <v>7983</v>
      </c>
      <c r="B3880">
        <v>2299</v>
      </c>
    </row>
    <row r="3881" spans="1:2" x14ac:dyDescent="0.2">
      <c r="A3881" t="s">
        <v>8292</v>
      </c>
      <c r="B3881">
        <v>2300</v>
      </c>
    </row>
    <row r="3882" spans="1:2" x14ac:dyDescent="0.2">
      <c r="A3882" t="s">
        <v>10544</v>
      </c>
      <c r="B3882">
        <v>4906</v>
      </c>
    </row>
    <row r="3883" spans="1:2" x14ac:dyDescent="0.2">
      <c r="A3883" t="s">
        <v>9313</v>
      </c>
      <c r="B3883">
        <v>5152</v>
      </c>
    </row>
    <row r="3884" spans="1:2" x14ac:dyDescent="0.2">
      <c r="A3884" t="s">
        <v>6932</v>
      </c>
      <c r="B3884">
        <v>2301</v>
      </c>
    </row>
    <row r="3885" spans="1:2" x14ac:dyDescent="0.2">
      <c r="A3885" t="s">
        <v>8956</v>
      </c>
      <c r="B3885">
        <v>3422</v>
      </c>
    </row>
    <row r="3886" spans="1:2" x14ac:dyDescent="0.2">
      <c r="A3886" t="s">
        <v>9143</v>
      </c>
      <c r="B3886">
        <v>3607</v>
      </c>
    </row>
    <row r="3887" spans="1:2" x14ac:dyDescent="0.2">
      <c r="A3887" t="s">
        <v>8871</v>
      </c>
      <c r="B3887">
        <v>3334</v>
      </c>
    </row>
    <row r="3888" spans="1:2" x14ac:dyDescent="0.2">
      <c r="A3888" t="s">
        <v>7475</v>
      </c>
      <c r="B3888">
        <v>2302</v>
      </c>
    </row>
    <row r="3889" spans="1:2" x14ac:dyDescent="0.2">
      <c r="A3889" t="s">
        <v>9160</v>
      </c>
      <c r="B3889">
        <v>3626</v>
      </c>
    </row>
    <row r="3890" spans="1:2" x14ac:dyDescent="0.2">
      <c r="A3890" t="s">
        <v>9288</v>
      </c>
      <c r="B3890">
        <v>5181</v>
      </c>
    </row>
    <row r="3891" spans="1:2" x14ac:dyDescent="0.2">
      <c r="A3891" t="s">
        <v>5926</v>
      </c>
      <c r="B3891">
        <v>2303</v>
      </c>
    </row>
    <row r="3892" spans="1:2" x14ac:dyDescent="0.2">
      <c r="A3892" t="s">
        <v>10449</v>
      </c>
      <c r="B3892">
        <v>4806</v>
      </c>
    </row>
    <row r="3893" spans="1:2" x14ac:dyDescent="0.2">
      <c r="A3893" t="s">
        <v>5925</v>
      </c>
      <c r="B3893">
        <v>2304</v>
      </c>
    </row>
    <row r="3894" spans="1:2" x14ac:dyDescent="0.2">
      <c r="A3894" t="s">
        <v>7847</v>
      </c>
      <c r="B3894">
        <v>2305</v>
      </c>
    </row>
    <row r="3895" spans="1:2" x14ac:dyDescent="0.2">
      <c r="A3895" t="s">
        <v>6931</v>
      </c>
      <c r="B3895">
        <v>2306</v>
      </c>
    </row>
    <row r="3896" spans="1:2" x14ac:dyDescent="0.2">
      <c r="A3896" t="s">
        <v>8552</v>
      </c>
      <c r="B3896">
        <v>2913</v>
      </c>
    </row>
    <row r="3897" spans="1:2" x14ac:dyDescent="0.2">
      <c r="A3897" t="s">
        <v>7748</v>
      </c>
      <c r="B3897">
        <v>2308</v>
      </c>
    </row>
    <row r="3898" spans="1:2" x14ac:dyDescent="0.2">
      <c r="A3898" t="s">
        <v>9681</v>
      </c>
      <c r="B3898">
        <v>3780</v>
      </c>
    </row>
    <row r="3899" spans="1:2" x14ac:dyDescent="0.2">
      <c r="A3899" t="s">
        <v>8341</v>
      </c>
      <c r="B3899">
        <v>2309</v>
      </c>
    </row>
    <row r="3900" spans="1:2" x14ac:dyDescent="0.2">
      <c r="A3900" t="s">
        <v>9761</v>
      </c>
      <c r="B3900">
        <v>3727</v>
      </c>
    </row>
    <row r="3901" spans="1:2" x14ac:dyDescent="0.2">
      <c r="A3901" t="s">
        <v>5924</v>
      </c>
      <c r="B3901">
        <v>2310</v>
      </c>
    </row>
    <row r="3902" spans="1:2" x14ac:dyDescent="0.2">
      <c r="A3902" t="s">
        <v>7931</v>
      </c>
      <c r="B3902">
        <v>2311</v>
      </c>
    </row>
    <row r="3903" spans="1:2" x14ac:dyDescent="0.2">
      <c r="A3903" t="s">
        <v>9078</v>
      </c>
      <c r="B3903">
        <v>3541</v>
      </c>
    </row>
    <row r="3904" spans="1:2" x14ac:dyDescent="0.2">
      <c r="A3904" t="s">
        <v>7037</v>
      </c>
      <c r="B3904">
        <v>2312</v>
      </c>
    </row>
    <row r="3905" spans="1:2" x14ac:dyDescent="0.2">
      <c r="A3905" t="s">
        <v>5921</v>
      </c>
      <c r="B3905">
        <v>2313</v>
      </c>
    </row>
    <row r="3906" spans="1:2" x14ac:dyDescent="0.2">
      <c r="A3906" t="s">
        <v>9417</v>
      </c>
      <c r="B3906">
        <v>5270</v>
      </c>
    </row>
    <row r="3907" spans="1:2" x14ac:dyDescent="0.2">
      <c r="A3907" t="s">
        <v>8104</v>
      </c>
      <c r="B3907">
        <v>2314</v>
      </c>
    </row>
    <row r="3908" spans="1:2" x14ac:dyDescent="0.2">
      <c r="A3908" t="s">
        <v>7004</v>
      </c>
      <c r="B3908">
        <v>2315</v>
      </c>
    </row>
    <row r="3909" spans="1:2" x14ac:dyDescent="0.2">
      <c r="A3909" t="s">
        <v>10065</v>
      </c>
      <c r="B3909">
        <v>4522</v>
      </c>
    </row>
    <row r="3910" spans="1:2" x14ac:dyDescent="0.2">
      <c r="A3910" t="s">
        <v>9983</v>
      </c>
      <c r="B3910">
        <v>3947</v>
      </c>
    </row>
    <row r="3911" spans="1:2" x14ac:dyDescent="0.2">
      <c r="A3911" t="s">
        <v>8386</v>
      </c>
      <c r="B3911">
        <v>2316</v>
      </c>
    </row>
    <row r="3912" spans="1:2" x14ac:dyDescent="0.2">
      <c r="A3912" t="s">
        <v>6930</v>
      </c>
      <c r="B3912">
        <v>2317</v>
      </c>
    </row>
    <row r="3913" spans="1:2" x14ac:dyDescent="0.2">
      <c r="A3913" t="s">
        <v>8503</v>
      </c>
      <c r="B3913">
        <v>2318</v>
      </c>
    </row>
    <row r="3914" spans="1:2" x14ac:dyDescent="0.2">
      <c r="A3914" t="s">
        <v>10369</v>
      </c>
      <c r="B3914">
        <v>4734</v>
      </c>
    </row>
    <row r="3915" spans="1:2" x14ac:dyDescent="0.2">
      <c r="A3915" t="s">
        <v>10271</v>
      </c>
      <c r="B3915">
        <v>4629</v>
      </c>
    </row>
    <row r="3916" spans="1:2" x14ac:dyDescent="0.2">
      <c r="A3916" t="s">
        <v>7036</v>
      </c>
      <c r="B3916">
        <v>2319</v>
      </c>
    </row>
    <row r="3917" spans="1:2" x14ac:dyDescent="0.2">
      <c r="A3917" t="s">
        <v>7400</v>
      </c>
      <c r="B3917">
        <v>2320</v>
      </c>
    </row>
    <row r="3918" spans="1:2" x14ac:dyDescent="0.2">
      <c r="A3918" t="s">
        <v>8091</v>
      </c>
      <c r="B3918">
        <v>2321</v>
      </c>
    </row>
    <row r="3919" spans="1:2" x14ac:dyDescent="0.2">
      <c r="A3919" t="s">
        <v>8140</v>
      </c>
      <c r="B3919">
        <v>2322</v>
      </c>
    </row>
    <row r="3920" spans="1:2" x14ac:dyDescent="0.2">
      <c r="A3920" t="s">
        <v>8746</v>
      </c>
      <c r="B3920">
        <v>3209</v>
      </c>
    </row>
    <row r="3921" spans="1:2" x14ac:dyDescent="0.2">
      <c r="A3921" t="s">
        <v>6928</v>
      </c>
      <c r="B3921">
        <v>2323</v>
      </c>
    </row>
    <row r="3922" spans="1:2" x14ac:dyDescent="0.2">
      <c r="A3922" t="s">
        <v>10100</v>
      </c>
      <c r="B3922">
        <v>4143</v>
      </c>
    </row>
    <row r="3923" spans="1:2" x14ac:dyDescent="0.2">
      <c r="A3923" t="s">
        <v>6929</v>
      </c>
      <c r="B3923">
        <v>2324</v>
      </c>
    </row>
    <row r="3924" spans="1:2" x14ac:dyDescent="0.2">
      <c r="A3924" t="s">
        <v>5920</v>
      </c>
      <c r="B3924">
        <v>2325</v>
      </c>
    </row>
    <row r="3925" spans="1:2" x14ac:dyDescent="0.2">
      <c r="A3925" t="s">
        <v>5946</v>
      </c>
      <c r="B3925">
        <v>2326</v>
      </c>
    </row>
    <row r="3926" spans="1:2" x14ac:dyDescent="0.2">
      <c r="A3926" t="s">
        <v>6857</v>
      </c>
      <c r="B3926">
        <v>2327</v>
      </c>
    </row>
    <row r="3927" spans="1:2" x14ac:dyDescent="0.2">
      <c r="A3927" t="s">
        <v>6859</v>
      </c>
      <c r="B3927">
        <v>973</v>
      </c>
    </row>
    <row r="3928" spans="1:2" x14ac:dyDescent="0.2">
      <c r="A3928" t="s">
        <v>9366</v>
      </c>
      <c r="B3928">
        <v>5224</v>
      </c>
    </row>
    <row r="3929" spans="1:2" x14ac:dyDescent="0.2">
      <c r="A3929" t="s">
        <v>9339</v>
      </c>
      <c r="B3929">
        <v>5193</v>
      </c>
    </row>
    <row r="3930" spans="1:2" x14ac:dyDescent="0.2">
      <c r="A3930" t="s">
        <v>9470</v>
      </c>
      <c r="B3930">
        <v>5293</v>
      </c>
    </row>
    <row r="3931" spans="1:2" x14ac:dyDescent="0.2">
      <c r="A3931" t="s">
        <v>9471</v>
      </c>
      <c r="B3931">
        <v>5294</v>
      </c>
    </row>
    <row r="3932" spans="1:2" x14ac:dyDescent="0.2">
      <c r="A3932" t="s">
        <v>6927</v>
      </c>
      <c r="B3932">
        <v>2328</v>
      </c>
    </row>
    <row r="3933" spans="1:2" x14ac:dyDescent="0.2">
      <c r="A3933" t="s">
        <v>6926</v>
      </c>
      <c r="B3933">
        <v>2329</v>
      </c>
    </row>
    <row r="3934" spans="1:2" x14ac:dyDescent="0.2">
      <c r="A3934" t="s">
        <v>8510</v>
      </c>
      <c r="B3934">
        <v>1847</v>
      </c>
    </row>
    <row r="3935" spans="1:2" x14ac:dyDescent="0.2">
      <c r="A3935" t="s">
        <v>5919</v>
      </c>
      <c r="B3935">
        <v>2330</v>
      </c>
    </row>
    <row r="3936" spans="1:2" x14ac:dyDescent="0.2">
      <c r="A3936" t="s">
        <v>8273</v>
      </c>
      <c r="B3936">
        <v>2331</v>
      </c>
    </row>
    <row r="3937" spans="1:2" x14ac:dyDescent="0.2">
      <c r="A3937" t="s">
        <v>5918</v>
      </c>
      <c r="B3937">
        <v>2332</v>
      </c>
    </row>
    <row r="3938" spans="1:2" x14ac:dyDescent="0.2">
      <c r="A3938" t="s">
        <v>8645</v>
      </c>
      <c r="B3938">
        <v>3030</v>
      </c>
    </row>
    <row r="3939" spans="1:2" x14ac:dyDescent="0.2">
      <c r="A3939" t="s">
        <v>6925</v>
      </c>
      <c r="B3939">
        <v>2333</v>
      </c>
    </row>
    <row r="3940" spans="1:2" x14ac:dyDescent="0.2">
      <c r="A3940" t="s">
        <v>5917</v>
      </c>
      <c r="B3940">
        <v>2334</v>
      </c>
    </row>
    <row r="3941" spans="1:2" x14ac:dyDescent="0.2">
      <c r="A3941" t="s">
        <v>7919</v>
      </c>
      <c r="B3941">
        <v>2335</v>
      </c>
    </row>
    <row r="3942" spans="1:2" x14ac:dyDescent="0.2">
      <c r="A3942" t="s">
        <v>9819</v>
      </c>
      <c r="B3942">
        <v>5800</v>
      </c>
    </row>
    <row r="3943" spans="1:2" x14ac:dyDescent="0.2">
      <c r="A3943" t="s">
        <v>5916</v>
      </c>
      <c r="B3943">
        <v>2336</v>
      </c>
    </row>
    <row r="3944" spans="1:2" x14ac:dyDescent="0.2">
      <c r="A3944" t="s">
        <v>8489</v>
      </c>
      <c r="B3944">
        <v>2828</v>
      </c>
    </row>
    <row r="3945" spans="1:2" x14ac:dyDescent="0.2">
      <c r="A3945" t="s">
        <v>7814</v>
      </c>
      <c r="B3945">
        <v>2337</v>
      </c>
    </row>
    <row r="3946" spans="1:2" x14ac:dyDescent="0.2">
      <c r="A3946" t="s">
        <v>9097</v>
      </c>
      <c r="B3946">
        <v>3561</v>
      </c>
    </row>
    <row r="3947" spans="1:2" x14ac:dyDescent="0.2">
      <c r="A3947" t="s">
        <v>10288</v>
      </c>
      <c r="B3947">
        <v>4649</v>
      </c>
    </row>
    <row r="3948" spans="1:2" x14ac:dyDescent="0.2">
      <c r="A3948" t="s">
        <v>8982</v>
      </c>
      <c r="B3948">
        <v>3445</v>
      </c>
    </row>
    <row r="3949" spans="1:2" x14ac:dyDescent="0.2">
      <c r="A3949" t="s">
        <v>8263</v>
      </c>
      <c r="B3949">
        <v>2338</v>
      </c>
    </row>
    <row r="3950" spans="1:2" x14ac:dyDescent="0.2">
      <c r="A3950" t="s">
        <v>5915</v>
      </c>
      <c r="B3950">
        <v>2339</v>
      </c>
    </row>
    <row r="3951" spans="1:2" x14ac:dyDescent="0.2">
      <c r="A3951" t="s">
        <v>10359</v>
      </c>
      <c r="B3951">
        <v>4598</v>
      </c>
    </row>
    <row r="3952" spans="1:2" x14ac:dyDescent="0.2">
      <c r="A3952" t="s">
        <v>6924</v>
      </c>
      <c r="B3952">
        <v>2340</v>
      </c>
    </row>
    <row r="3953" spans="1:2" x14ac:dyDescent="0.2">
      <c r="A3953" t="s">
        <v>7388</v>
      </c>
      <c r="B3953">
        <v>2341</v>
      </c>
    </row>
    <row r="3954" spans="1:2" x14ac:dyDescent="0.2">
      <c r="A3954" t="s">
        <v>7954</v>
      </c>
      <c r="B3954">
        <v>2342</v>
      </c>
    </row>
    <row r="3955" spans="1:2" x14ac:dyDescent="0.2">
      <c r="A3955" t="s">
        <v>5914</v>
      </c>
      <c r="B3955">
        <v>2343</v>
      </c>
    </row>
    <row r="3956" spans="1:2" x14ac:dyDescent="0.2">
      <c r="A3956" t="s">
        <v>5913</v>
      </c>
      <c r="B3956">
        <v>3302</v>
      </c>
    </row>
    <row r="3957" spans="1:2" x14ac:dyDescent="0.2">
      <c r="A3957" t="s">
        <v>6804</v>
      </c>
      <c r="B3957">
        <v>2344</v>
      </c>
    </row>
    <row r="3958" spans="1:2" x14ac:dyDescent="0.2">
      <c r="A3958" t="s">
        <v>9795</v>
      </c>
      <c r="B3958">
        <v>3794</v>
      </c>
    </row>
    <row r="3959" spans="1:2" x14ac:dyDescent="0.2">
      <c r="A3959" t="s">
        <v>7754</v>
      </c>
      <c r="B3959">
        <v>2345</v>
      </c>
    </row>
    <row r="3960" spans="1:2" x14ac:dyDescent="0.2">
      <c r="A3960" t="s">
        <v>6655</v>
      </c>
      <c r="B3960">
        <v>2346</v>
      </c>
    </row>
    <row r="3961" spans="1:2" x14ac:dyDescent="0.2">
      <c r="A3961" t="s">
        <v>7035</v>
      </c>
      <c r="B3961">
        <v>2347</v>
      </c>
    </row>
    <row r="3962" spans="1:2" x14ac:dyDescent="0.2">
      <c r="A3962" t="s">
        <v>9934</v>
      </c>
      <c r="B3962">
        <v>3901</v>
      </c>
    </row>
    <row r="3963" spans="1:2" x14ac:dyDescent="0.2">
      <c r="A3963" t="s">
        <v>5912</v>
      </c>
      <c r="B3963">
        <v>2348</v>
      </c>
    </row>
    <row r="3964" spans="1:2" x14ac:dyDescent="0.2">
      <c r="A3964" t="s">
        <v>9359</v>
      </c>
      <c r="B3964">
        <v>5216</v>
      </c>
    </row>
    <row r="3965" spans="1:2" x14ac:dyDescent="0.2">
      <c r="A3965" t="s">
        <v>9205</v>
      </c>
      <c r="B3965">
        <v>5034</v>
      </c>
    </row>
    <row r="3966" spans="1:2" x14ac:dyDescent="0.2">
      <c r="A3966" t="s">
        <v>9204</v>
      </c>
      <c r="B3966">
        <v>5033</v>
      </c>
    </row>
    <row r="3967" spans="1:2" x14ac:dyDescent="0.2">
      <c r="A3967" t="s">
        <v>6771</v>
      </c>
      <c r="B3967">
        <v>2349</v>
      </c>
    </row>
    <row r="3968" spans="1:2" x14ac:dyDescent="0.2">
      <c r="A3968" t="s">
        <v>5911</v>
      </c>
      <c r="B3968">
        <v>2350</v>
      </c>
    </row>
    <row r="3969" spans="1:2" x14ac:dyDescent="0.2">
      <c r="A3969" t="s">
        <v>9550</v>
      </c>
      <c r="B3969">
        <v>5706</v>
      </c>
    </row>
    <row r="3970" spans="1:2" x14ac:dyDescent="0.2">
      <c r="A3970" t="s">
        <v>8862</v>
      </c>
      <c r="B3970">
        <v>3315</v>
      </c>
    </row>
    <row r="3971" spans="1:2" x14ac:dyDescent="0.2">
      <c r="A3971" t="s">
        <v>5832</v>
      </c>
      <c r="B3971">
        <v>2351</v>
      </c>
    </row>
    <row r="3972" spans="1:2" x14ac:dyDescent="0.2">
      <c r="A3972" t="s">
        <v>9025</v>
      </c>
      <c r="B3972">
        <v>3492</v>
      </c>
    </row>
    <row r="3973" spans="1:2" x14ac:dyDescent="0.2">
      <c r="A3973" t="s">
        <v>5910</v>
      </c>
      <c r="B3973">
        <v>2352</v>
      </c>
    </row>
    <row r="3974" spans="1:2" x14ac:dyDescent="0.2">
      <c r="A3974" t="s">
        <v>7616</v>
      </c>
      <c r="B3974">
        <v>2353</v>
      </c>
    </row>
    <row r="3975" spans="1:2" x14ac:dyDescent="0.2">
      <c r="A3975" t="s">
        <v>6923</v>
      </c>
      <c r="B3975">
        <v>2354</v>
      </c>
    </row>
    <row r="3976" spans="1:2" x14ac:dyDescent="0.2">
      <c r="A3976" t="s">
        <v>6922</v>
      </c>
      <c r="B3976">
        <v>2814</v>
      </c>
    </row>
    <row r="3977" spans="1:2" x14ac:dyDescent="0.2">
      <c r="A3977" t="s">
        <v>7862</v>
      </c>
      <c r="B3977">
        <v>2355</v>
      </c>
    </row>
    <row r="3978" spans="1:2" x14ac:dyDescent="0.2">
      <c r="A3978" t="s">
        <v>10193</v>
      </c>
      <c r="B3978">
        <v>4575</v>
      </c>
    </row>
    <row r="3979" spans="1:2" x14ac:dyDescent="0.2">
      <c r="A3979" t="s">
        <v>7326</v>
      </c>
      <c r="B3979">
        <v>2356</v>
      </c>
    </row>
    <row r="3980" spans="1:2" x14ac:dyDescent="0.2">
      <c r="A3980" t="s">
        <v>5908</v>
      </c>
      <c r="B3980">
        <v>2357</v>
      </c>
    </row>
    <row r="3981" spans="1:2" x14ac:dyDescent="0.2">
      <c r="A3981" t="s">
        <v>8849</v>
      </c>
      <c r="B3981">
        <v>3324</v>
      </c>
    </row>
    <row r="3982" spans="1:2" x14ac:dyDescent="0.2">
      <c r="A3982" t="s">
        <v>6792</v>
      </c>
      <c r="B3982">
        <v>2358</v>
      </c>
    </row>
    <row r="3983" spans="1:2" x14ac:dyDescent="0.2">
      <c r="A3983" t="s">
        <v>7636</v>
      </c>
      <c r="B3983">
        <v>2359</v>
      </c>
    </row>
    <row r="3984" spans="1:2" x14ac:dyDescent="0.2">
      <c r="A3984" t="s">
        <v>9801</v>
      </c>
      <c r="B3984">
        <v>3761</v>
      </c>
    </row>
    <row r="3985" spans="1:2" x14ac:dyDescent="0.2">
      <c r="A3985" t="s">
        <v>5907</v>
      </c>
      <c r="B3985">
        <v>2360</v>
      </c>
    </row>
    <row r="3986" spans="1:2" x14ac:dyDescent="0.2">
      <c r="A3986" t="s">
        <v>7034</v>
      </c>
      <c r="B3986">
        <v>2361</v>
      </c>
    </row>
    <row r="3987" spans="1:2" x14ac:dyDescent="0.2">
      <c r="A3987" t="s">
        <v>6755</v>
      </c>
      <c r="B3987">
        <v>2362</v>
      </c>
    </row>
    <row r="3988" spans="1:2" x14ac:dyDescent="0.2">
      <c r="A3988" t="s">
        <v>7915</v>
      </c>
      <c r="B3988">
        <v>2363</v>
      </c>
    </row>
    <row r="3989" spans="1:2" x14ac:dyDescent="0.2">
      <c r="A3989" t="s">
        <v>9169</v>
      </c>
      <c r="B3989">
        <v>3637</v>
      </c>
    </row>
    <row r="3990" spans="1:2" x14ac:dyDescent="0.2">
      <c r="A3990" t="s">
        <v>9319</v>
      </c>
      <c r="B3990">
        <v>5159</v>
      </c>
    </row>
    <row r="3991" spans="1:2" x14ac:dyDescent="0.2">
      <c r="A3991" t="s">
        <v>5906</v>
      </c>
      <c r="B3991">
        <v>2364</v>
      </c>
    </row>
    <row r="3992" spans="1:2" x14ac:dyDescent="0.2">
      <c r="A3992" t="s">
        <v>9011</v>
      </c>
      <c r="B3992">
        <v>3477</v>
      </c>
    </row>
    <row r="3993" spans="1:2" x14ac:dyDescent="0.2">
      <c r="A3993" t="s">
        <v>7072</v>
      </c>
      <c r="B3993">
        <v>2365</v>
      </c>
    </row>
    <row r="3994" spans="1:2" x14ac:dyDescent="0.2">
      <c r="A3994" t="s">
        <v>5904</v>
      </c>
      <c r="B3994">
        <v>2366</v>
      </c>
    </row>
    <row r="3995" spans="1:2" x14ac:dyDescent="0.2">
      <c r="A3995" t="s">
        <v>8025</v>
      </c>
      <c r="B3995">
        <v>2367</v>
      </c>
    </row>
    <row r="3996" spans="1:2" x14ac:dyDescent="0.2">
      <c r="A3996" t="s">
        <v>7705</v>
      </c>
      <c r="B3996">
        <v>2368</v>
      </c>
    </row>
    <row r="3997" spans="1:2" x14ac:dyDescent="0.2">
      <c r="A3997" t="s">
        <v>5902</v>
      </c>
      <c r="B3997">
        <v>2369</v>
      </c>
    </row>
    <row r="3998" spans="1:2" x14ac:dyDescent="0.2">
      <c r="A3998" t="s">
        <v>5901</v>
      </c>
      <c r="B3998">
        <v>3174</v>
      </c>
    </row>
    <row r="3999" spans="1:2" x14ac:dyDescent="0.2">
      <c r="A3999" t="s">
        <v>5900</v>
      </c>
      <c r="B3999">
        <v>2370</v>
      </c>
    </row>
    <row r="4000" spans="1:2" x14ac:dyDescent="0.2">
      <c r="A4000" t="s">
        <v>9149</v>
      </c>
      <c r="B4000">
        <v>3615</v>
      </c>
    </row>
    <row r="4001" spans="1:2" x14ac:dyDescent="0.2">
      <c r="A4001" t="s">
        <v>8324</v>
      </c>
      <c r="B4001">
        <v>2371</v>
      </c>
    </row>
    <row r="4002" spans="1:2" x14ac:dyDescent="0.2">
      <c r="A4002" t="s">
        <v>8321</v>
      </c>
      <c r="B4002">
        <v>2372</v>
      </c>
    </row>
    <row r="4003" spans="1:2" x14ac:dyDescent="0.2">
      <c r="A4003" t="s">
        <v>7071</v>
      </c>
      <c r="B4003">
        <v>2374</v>
      </c>
    </row>
    <row r="4004" spans="1:2" x14ac:dyDescent="0.2">
      <c r="A4004" t="s">
        <v>8534</v>
      </c>
      <c r="B4004">
        <v>1927</v>
      </c>
    </row>
    <row r="4005" spans="1:2" x14ac:dyDescent="0.2">
      <c r="A4005" t="s">
        <v>9927</v>
      </c>
      <c r="B4005">
        <v>3895</v>
      </c>
    </row>
    <row r="4006" spans="1:2" x14ac:dyDescent="0.2">
      <c r="A4006" t="s">
        <v>9325</v>
      </c>
      <c r="B4006">
        <v>5167</v>
      </c>
    </row>
    <row r="4007" spans="1:2" x14ac:dyDescent="0.2">
      <c r="A4007" t="s">
        <v>9929</v>
      </c>
      <c r="B4007">
        <v>3897</v>
      </c>
    </row>
    <row r="4008" spans="1:2" x14ac:dyDescent="0.2">
      <c r="A4008" t="s">
        <v>6921</v>
      </c>
      <c r="B4008">
        <v>2375</v>
      </c>
    </row>
    <row r="4009" spans="1:2" x14ac:dyDescent="0.2">
      <c r="A4009" t="s">
        <v>9928</v>
      </c>
      <c r="B4009">
        <v>3896</v>
      </c>
    </row>
    <row r="4010" spans="1:2" x14ac:dyDescent="0.2">
      <c r="A4010" t="s">
        <v>9925</v>
      </c>
      <c r="B4010">
        <v>3893</v>
      </c>
    </row>
    <row r="4011" spans="1:2" x14ac:dyDescent="0.2">
      <c r="A4011" t="s">
        <v>5899</v>
      </c>
      <c r="B4011">
        <v>2376</v>
      </c>
    </row>
    <row r="4012" spans="1:2" x14ac:dyDescent="0.2">
      <c r="A4012" t="s">
        <v>7676</v>
      </c>
      <c r="B4012">
        <v>2377</v>
      </c>
    </row>
    <row r="4013" spans="1:2" x14ac:dyDescent="0.2">
      <c r="A4013" t="s">
        <v>9219</v>
      </c>
      <c r="B4013">
        <v>5061</v>
      </c>
    </row>
    <row r="4014" spans="1:2" x14ac:dyDescent="0.2">
      <c r="A4014" t="s">
        <v>7677</v>
      </c>
      <c r="B4014">
        <v>2378</v>
      </c>
    </row>
    <row r="4015" spans="1:2" x14ac:dyDescent="0.2">
      <c r="A4015" t="s">
        <v>8644</v>
      </c>
      <c r="B4015">
        <v>3029</v>
      </c>
    </row>
    <row r="4016" spans="1:2" x14ac:dyDescent="0.2">
      <c r="A4016" t="s">
        <v>9318</v>
      </c>
      <c r="B4016">
        <v>5158</v>
      </c>
    </row>
    <row r="4017" spans="1:2" x14ac:dyDescent="0.2">
      <c r="A4017" t="s">
        <v>9134</v>
      </c>
      <c r="B4017">
        <v>3599</v>
      </c>
    </row>
    <row r="4018" spans="1:2" x14ac:dyDescent="0.2">
      <c r="A4018" t="s">
        <v>10099</v>
      </c>
      <c r="B4018">
        <v>4142</v>
      </c>
    </row>
    <row r="4019" spans="1:2" x14ac:dyDescent="0.2">
      <c r="A4019" t="s">
        <v>9773</v>
      </c>
      <c r="B4019">
        <v>3738</v>
      </c>
    </row>
    <row r="4020" spans="1:2" x14ac:dyDescent="0.2">
      <c r="A4020" t="s">
        <v>9317</v>
      </c>
      <c r="B4020">
        <v>5157</v>
      </c>
    </row>
    <row r="4021" spans="1:2" x14ac:dyDescent="0.2">
      <c r="A4021" t="s">
        <v>6656</v>
      </c>
      <c r="B4021">
        <v>2379</v>
      </c>
    </row>
    <row r="4022" spans="1:2" x14ac:dyDescent="0.2">
      <c r="A4022" t="s">
        <v>6657</v>
      </c>
      <c r="B4022">
        <v>2773</v>
      </c>
    </row>
    <row r="4023" spans="1:2" x14ac:dyDescent="0.2">
      <c r="A4023" t="s">
        <v>9990</v>
      </c>
      <c r="B4023">
        <v>3954</v>
      </c>
    </row>
    <row r="4024" spans="1:2" x14ac:dyDescent="0.2">
      <c r="A4024" t="s">
        <v>10421</v>
      </c>
      <c r="B4024">
        <v>4778</v>
      </c>
    </row>
    <row r="4025" spans="1:2" x14ac:dyDescent="0.2">
      <c r="A4025" t="s">
        <v>9924</v>
      </c>
      <c r="B4025">
        <v>3892</v>
      </c>
    </row>
    <row r="4026" spans="1:2" x14ac:dyDescent="0.2">
      <c r="A4026" t="s">
        <v>10012</v>
      </c>
      <c r="B4026">
        <v>3973</v>
      </c>
    </row>
    <row r="4027" spans="1:2" x14ac:dyDescent="0.2">
      <c r="A4027" t="s">
        <v>9936</v>
      </c>
      <c r="B4027">
        <v>3903</v>
      </c>
    </row>
    <row r="4028" spans="1:2" x14ac:dyDescent="0.2">
      <c r="A4028" t="s">
        <v>9153</v>
      </c>
      <c r="B4028">
        <v>3619</v>
      </c>
    </row>
    <row r="4029" spans="1:2" x14ac:dyDescent="0.2">
      <c r="A4029" t="s">
        <v>8716</v>
      </c>
      <c r="B4029">
        <v>3102</v>
      </c>
    </row>
    <row r="4030" spans="1:2" x14ac:dyDescent="0.2">
      <c r="A4030" t="s">
        <v>7953</v>
      </c>
      <c r="B4030">
        <v>2380</v>
      </c>
    </row>
    <row r="4031" spans="1:2" x14ac:dyDescent="0.2">
      <c r="A4031" t="s">
        <v>7592</v>
      </c>
      <c r="B4031">
        <v>2381</v>
      </c>
    </row>
    <row r="4032" spans="1:2" x14ac:dyDescent="0.2">
      <c r="A4032" t="s">
        <v>8325</v>
      </c>
      <c r="B4032">
        <v>2382</v>
      </c>
    </row>
    <row r="4033" spans="1:2" x14ac:dyDescent="0.2">
      <c r="A4033" t="s">
        <v>6796</v>
      </c>
      <c r="B4033">
        <v>2383</v>
      </c>
    </row>
    <row r="4034" spans="1:2" x14ac:dyDescent="0.2">
      <c r="A4034" t="s">
        <v>6920</v>
      </c>
      <c r="B4034">
        <v>2384</v>
      </c>
    </row>
    <row r="4035" spans="1:2" x14ac:dyDescent="0.2">
      <c r="A4035" t="s">
        <v>10332</v>
      </c>
      <c r="B4035">
        <v>4698</v>
      </c>
    </row>
    <row r="4036" spans="1:2" x14ac:dyDescent="0.2">
      <c r="A4036" t="s">
        <v>10376</v>
      </c>
      <c r="B4036">
        <v>2385</v>
      </c>
    </row>
    <row r="4037" spans="1:2" x14ac:dyDescent="0.2">
      <c r="A4037" t="s">
        <v>5898</v>
      </c>
      <c r="B4037">
        <v>2386</v>
      </c>
    </row>
    <row r="4038" spans="1:2" x14ac:dyDescent="0.2">
      <c r="A4038" t="s">
        <v>9900</v>
      </c>
      <c r="B4038">
        <v>3867</v>
      </c>
    </row>
    <row r="4039" spans="1:2" x14ac:dyDescent="0.2">
      <c r="A4039" t="s">
        <v>8633</v>
      </c>
      <c r="B4039">
        <v>3012</v>
      </c>
    </row>
    <row r="4040" spans="1:2" x14ac:dyDescent="0.2">
      <c r="A4040" t="s">
        <v>6963</v>
      </c>
      <c r="B4040">
        <v>2387</v>
      </c>
    </row>
    <row r="4041" spans="1:2" x14ac:dyDescent="0.2">
      <c r="A4041" t="s">
        <v>6333</v>
      </c>
      <c r="B4041">
        <v>2388</v>
      </c>
    </row>
    <row r="4042" spans="1:2" x14ac:dyDescent="0.2">
      <c r="A4042" t="s">
        <v>5897</v>
      </c>
      <c r="B4042">
        <v>2389</v>
      </c>
    </row>
    <row r="4043" spans="1:2" x14ac:dyDescent="0.2">
      <c r="A4043" t="s">
        <v>7408</v>
      </c>
      <c r="B4043">
        <v>2390</v>
      </c>
    </row>
    <row r="4044" spans="1:2" x14ac:dyDescent="0.2">
      <c r="A4044" t="s">
        <v>9557</v>
      </c>
      <c r="B4044">
        <v>3669</v>
      </c>
    </row>
    <row r="4045" spans="1:2" x14ac:dyDescent="0.2">
      <c r="A4045" t="s">
        <v>5754</v>
      </c>
      <c r="B4045">
        <v>3071</v>
      </c>
    </row>
    <row r="4046" spans="1:2" x14ac:dyDescent="0.2">
      <c r="A4046" t="s">
        <v>5755</v>
      </c>
      <c r="B4046">
        <v>2393</v>
      </c>
    </row>
    <row r="4047" spans="1:2" x14ac:dyDescent="0.2">
      <c r="A4047" t="s">
        <v>8802</v>
      </c>
      <c r="B4047">
        <v>620</v>
      </c>
    </row>
    <row r="4048" spans="1:2" x14ac:dyDescent="0.2">
      <c r="A4048" t="s">
        <v>7425</v>
      </c>
      <c r="B4048">
        <v>2394</v>
      </c>
    </row>
    <row r="4049" spans="1:2" x14ac:dyDescent="0.2">
      <c r="A4049" t="s">
        <v>9724</v>
      </c>
      <c r="B4049">
        <v>3687</v>
      </c>
    </row>
    <row r="4050" spans="1:2" x14ac:dyDescent="0.2">
      <c r="A4050" t="s">
        <v>6918</v>
      </c>
      <c r="B4050">
        <v>2395</v>
      </c>
    </row>
    <row r="4051" spans="1:2" x14ac:dyDescent="0.2">
      <c r="A4051" t="s">
        <v>9215</v>
      </c>
      <c r="B4051">
        <v>5374</v>
      </c>
    </row>
    <row r="4052" spans="1:2" x14ac:dyDescent="0.2">
      <c r="A4052" t="s">
        <v>5896</v>
      </c>
      <c r="B4052">
        <v>2396</v>
      </c>
    </row>
    <row r="4053" spans="1:2" x14ac:dyDescent="0.2">
      <c r="A4053" t="s">
        <v>10524</v>
      </c>
      <c r="B4053">
        <v>4886</v>
      </c>
    </row>
    <row r="4054" spans="1:2" x14ac:dyDescent="0.2">
      <c r="A4054" t="s">
        <v>10125</v>
      </c>
      <c r="B4054">
        <v>4145</v>
      </c>
    </row>
    <row r="4055" spans="1:2" x14ac:dyDescent="0.2">
      <c r="A4055" t="s">
        <v>10361</v>
      </c>
      <c r="B4055">
        <v>4729</v>
      </c>
    </row>
    <row r="4056" spans="1:2" x14ac:dyDescent="0.2">
      <c r="A4056" t="s">
        <v>10447</v>
      </c>
      <c r="B4056">
        <v>4803</v>
      </c>
    </row>
    <row r="4057" spans="1:2" x14ac:dyDescent="0.2">
      <c r="A4057" t="s">
        <v>9731</v>
      </c>
      <c r="B4057">
        <v>3694</v>
      </c>
    </row>
    <row r="4058" spans="1:2" x14ac:dyDescent="0.2">
      <c r="A4058" t="s">
        <v>9710</v>
      </c>
      <c r="B4058">
        <v>3787</v>
      </c>
    </row>
    <row r="4059" spans="1:2" x14ac:dyDescent="0.2">
      <c r="A4059" t="s">
        <v>9553</v>
      </c>
      <c r="B4059">
        <v>3665</v>
      </c>
    </row>
    <row r="4060" spans="1:2" x14ac:dyDescent="0.2">
      <c r="A4060" t="s">
        <v>6917</v>
      </c>
      <c r="B4060">
        <v>2397</v>
      </c>
    </row>
    <row r="4061" spans="1:2" x14ac:dyDescent="0.2">
      <c r="A4061" t="s">
        <v>8972</v>
      </c>
      <c r="B4061">
        <v>3435</v>
      </c>
    </row>
    <row r="4062" spans="1:2" x14ac:dyDescent="0.2">
      <c r="A4062" t="s">
        <v>9880</v>
      </c>
      <c r="B4062">
        <v>3873</v>
      </c>
    </row>
    <row r="4063" spans="1:2" x14ac:dyDescent="0.2">
      <c r="A4063" t="s">
        <v>9881</v>
      </c>
      <c r="B4063">
        <v>3875</v>
      </c>
    </row>
    <row r="4064" spans="1:2" x14ac:dyDescent="0.2">
      <c r="A4064" t="s">
        <v>9993</v>
      </c>
      <c r="B4064">
        <v>3957</v>
      </c>
    </row>
    <row r="4065" spans="1:2" x14ac:dyDescent="0.2">
      <c r="A4065" t="s">
        <v>8776</v>
      </c>
      <c r="B4065">
        <v>3239</v>
      </c>
    </row>
    <row r="4066" spans="1:2" x14ac:dyDescent="0.2">
      <c r="A4066" t="s">
        <v>9501</v>
      </c>
      <c r="B4066">
        <v>5325</v>
      </c>
    </row>
    <row r="4067" spans="1:2" x14ac:dyDescent="0.2">
      <c r="A4067" t="s">
        <v>9711</v>
      </c>
      <c r="B4067">
        <v>3788</v>
      </c>
    </row>
    <row r="4068" spans="1:2" x14ac:dyDescent="0.2">
      <c r="A4068" t="s">
        <v>9859</v>
      </c>
      <c r="B4068">
        <v>3822</v>
      </c>
    </row>
    <row r="4069" spans="1:2" x14ac:dyDescent="0.2">
      <c r="A4069" t="s">
        <v>6916</v>
      </c>
      <c r="B4069">
        <v>2399</v>
      </c>
    </row>
    <row r="4070" spans="1:2" x14ac:dyDescent="0.2">
      <c r="A4070" t="s">
        <v>8614</v>
      </c>
      <c r="B4070">
        <v>2974</v>
      </c>
    </row>
    <row r="4071" spans="1:2" x14ac:dyDescent="0.2">
      <c r="A4071" t="s">
        <v>6110</v>
      </c>
      <c r="B4071">
        <v>2400</v>
      </c>
    </row>
    <row r="4072" spans="1:2" x14ac:dyDescent="0.2">
      <c r="A4072" t="s">
        <v>8666</v>
      </c>
      <c r="B4072">
        <v>3054</v>
      </c>
    </row>
    <row r="4073" spans="1:2" x14ac:dyDescent="0.2">
      <c r="A4073" t="s">
        <v>10489</v>
      </c>
      <c r="B4073">
        <v>4850</v>
      </c>
    </row>
    <row r="4074" spans="1:2" x14ac:dyDescent="0.2">
      <c r="A4074" t="s">
        <v>6743</v>
      </c>
      <c r="B4074">
        <v>2402</v>
      </c>
    </row>
    <row r="4075" spans="1:2" x14ac:dyDescent="0.2">
      <c r="A4075" t="s">
        <v>8541</v>
      </c>
      <c r="B4075">
        <v>1391</v>
      </c>
    </row>
    <row r="4076" spans="1:2" x14ac:dyDescent="0.2">
      <c r="A4076" t="s">
        <v>7766</v>
      </c>
      <c r="B4076">
        <v>2403</v>
      </c>
    </row>
    <row r="4077" spans="1:2" x14ac:dyDescent="0.2">
      <c r="A4077" t="s">
        <v>8030</v>
      </c>
      <c r="B4077">
        <v>1990</v>
      </c>
    </row>
    <row r="4078" spans="1:2" x14ac:dyDescent="0.2">
      <c r="A4078" t="s">
        <v>8495</v>
      </c>
      <c r="B4078">
        <v>2404</v>
      </c>
    </row>
    <row r="4079" spans="1:2" x14ac:dyDescent="0.2">
      <c r="A4079" t="s">
        <v>8967</v>
      </c>
      <c r="B4079">
        <v>3431</v>
      </c>
    </row>
    <row r="4080" spans="1:2" x14ac:dyDescent="0.2">
      <c r="A4080" t="s">
        <v>6905</v>
      </c>
      <c r="B4080">
        <v>2405</v>
      </c>
    </row>
    <row r="4081" spans="1:2" x14ac:dyDescent="0.2">
      <c r="A4081" t="s">
        <v>5894</v>
      </c>
      <c r="B4081">
        <v>2406</v>
      </c>
    </row>
    <row r="4082" spans="1:2" x14ac:dyDescent="0.2">
      <c r="A4082" t="s">
        <v>8562</v>
      </c>
      <c r="B4082">
        <v>373</v>
      </c>
    </row>
    <row r="4083" spans="1:2" x14ac:dyDescent="0.2">
      <c r="A4083" t="s">
        <v>8582</v>
      </c>
      <c r="B4083">
        <v>2928</v>
      </c>
    </row>
    <row r="4084" spans="1:2" x14ac:dyDescent="0.2">
      <c r="A4084" t="s">
        <v>7515</v>
      </c>
      <c r="B4084">
        <v>2407</v>
      </c>
    </row>
    <row r="4085" spans="1:2" x14ac:dyDescent="0.2">
      <c r="A4085" t="s">
        <v>8613</v>
      </c>
      <c r="B4085">
        <v>2973</v>
      </c>
    </row>
    <row r="4086" spans="1:2" x14ac:dyDescent="0.2">
      <c r="A4086" t="s">
        <v>8326</v>
      </c>
      <c r="B4086">
        <v>2408</v>
      </c>
    </row>
    <row r="4087" spans="1:2" x14ac:dyDescent="0.2">
      <c r="A4087" t="s">
        <v>6915</v>
      </c>
      <c r="B4087">
        <v>2409</v>
      </c>
    </row>
    <row r="4088" spans="1:2" x14ac:dyDescent="0.2">
      <c r="A4088" t="s">
        <v>5893</v>
      </c>
      <c r="B4088">
        <v>2410</v>
      </c>
    </row>
    <row r="4089" spans="1:2" x14ac:dyDescent="0.2">
      <c r="A4089" t="s">
        <v>8149</v>
      </c>
      <c r="B4089">
        <v>2411</v>
      </c>
    </row>
    <row r="4090" spans="1:2" x14ac:dyDescent="0.2">
      <c r="A4090" t="s">
        <v>7560</v>
      </c>
      <c r="B4090">
        <v>2412</v>
      </c>
    </row>
    <row r="4091" spans="1:2" x14ac:dyDescent="0.2">
      <c r="A4091" t="s">
        <v>8616</v>
      </c>
      <c r="B4091">
        <v>2983</v>
      </c>
    </row>
    <row r="4092" spans="1:2" x14ac:dyDescent="0.2">
      <c r="A4092" t="s">
        <v>8691</v>
      </c>
      <c r="B4092">
        <v>3100</v>
      </c>
    </row>
    <row r="4093" spans="1:2" x14ac:dyDescent="0.2">
      <c r="A4093" t="s">
        <v>9443</v>
      </c>
      <c r="B4093">
        <v>5057</v>
      </c>
    </row>
    <row r="4094" spans="1:2" x14ac:dyDescent="0.2">
      <c r="A4094" t="s">
        <v>9442</v>
      </c>
      <c r="B4094">
        <v>5056</v>
      </c>
    </row>
    <row r="4095" spans="1:2" x14ac:dyDescent="0.2">
      <c r="A4095" t="s">
        <v>9444</v>
      </c>
      <c r="B4095">
        <v>5058</v>
      </c>
    </row>
    <row r="4096" spans="1:2" x14ac:dyDescent="0.2">
      <c r="A4096" t="s">
        <v>6850</v>
      </c>
      <c r="B4096">
        <v>2413</v>
      </c>
    </row>
    <row r="4097" spans="1:2" x14ac:dyDescent="0.2">
      <c r="A4097" t="s">
        <v>5890</v>
      </c>
      <c r="B4097">
        <v>2414</v>
      </c>
    </row>
    <row r="4098" spans="1:2" x14ac:dyDescent="0.2">
      <c r="A4098" t="s">
        <v>5889</v>
      </c>
      <c r="B4098">
        <v>2415</v>
      </c>
    </row>
    <row r="4099" spans="1:2" x14ac:dyDescent="0.2">
      <c r="A4099" t="s">
        <v>9357</v>
      </c>
      <c r="B4099">
        <v>5214</v>
      </c>
    </row>
    <row r="4100" spans="1:2" x14ac:dyDescent="0.2">
      <c r="A4100" t="s">
        <v>10009</v>
      </c>
      <c r="B4100">
        <v>5808</v>
      </c>
    </row>
    <row r="4101" spans="1:2" x14ac:dyDescent="0.2">
      <c r="A4101" t="s">
        <v>5709</v>
      </c>
      <c r="B4101">
        <v>2417</v>
      </c>
    </row>
    <row r="4102" spans="1:2" x14ac:dyDescent="0.2">
      <c r="A4102" t="s">
        <v>8397</v>
      </c>
      <c r="B4102">
        <v>2418</v>
      </c>
    </row>
    <row r="4103" spans="1:2" x14ac:dyDescent="0.2">
      <c r="A4103" t="s">
        <v>10443</v>
      </c>
      <c r="B4103">
        <v>4727</v>
      </c>
    </row>
    <row r="4104" spans="1:2" x14ac:dyDescent="0.2">
      <c r="A4104" t="s">
        <v>9121</v>
      </c>
      <c r="B4104">
        <v>3585</v>
      </c>
    </row>
    <row r="4105" spans="1:2" x14ac:dyDescent="0.2">
      <c r="A4105" t="s">
        <v>5888</v>
      </c>
      <c r="B4105">
        <v>2419</v>
      </c>
    </row>
    <row r="4106" spans="1:2" x14ac:dyDescent="0.2">
      <c r="A4106" t="s">
        <v>5887</v>
      </c>
      <c r="B4106">
        <v>2420</v>
      </c>
    </row>
    <row r="4107" spans="1:2" x14ac:dyDescent="0.2">
      <c r="A4107" t="s">
        <v>5885</v>
      </c>
      <c r="B4107">
        <v>2421</v>
      </c>
    </row>
    <row r="4108" spans="1:2" x14ac:dyDescent="0.2">
      <c r="A4108" t="s">
        <v>5884</v>
      </c>
      <c r="B4108">
        <v>2422</v>
      </c>
    </row>
    <row r="4109" spans="1:2" x14ac:dyDescent="0.2">
      <c r="A4109" t="s">
        <v>9503</v>
      </c>
      <c r="B4109">
        <v>5341</v>
      </c>
    </row>
    <row r="4110" spans="1:2" x14ac:dyDescent="0.2">
      <c r="A4110" t="s">
        <v>10069</v>
      </c>
      <c r="B4110">
        <v>4526</v>
      </c>
    </row>
    <row r="4111" spans="1:2" x14ac:dyDescent="0.2">
      <c r="A4111" t="s">
        <v>5883</v>
      </c>
      <c r="B4111">
        <v>2423</v>
      </c>
    </row>
    <row r="4112" spans="1:2" x14ac:dyDescent="0.2">
      <c r="A4112" t="s">
        <v>9361</v>
      </c>
      <c r="B4112">
        <v>5218</v>
      </c>
    </row>
    <row r="4113" spans="1:2" x14ac:dyDescent="0.2">
      <c r="A4113" t="s">
        <v>8259</v>
      </c>
      <c r="B4113">
        <v>2424</v>
      </c>
    </row>
    <row r="4114" spans="1:2" x14ac:dyDescent="0.2">
      <c r="A4114" t="s">
        <v>9037</v>
      </c>
      <c r="B4114">
        <v>3502</v>
      </c>
    </row>
    <row r="4115" spans="1:2" x14ac:dyDescent="0.2">
      <c r="A4115" t="s">
        <v>5880</v>
      </c>
      <c r="B4115">
        <v>2425</v>
      </c>
    </row>
    <row r="4116" spans="1:2" x14ac:dyDescent="0.2">
      <c r="A4116" t="s">
        <v>8074</v>
      </c>
      <c r="B4116">
        <v>2426</v>
      </c>
    </row>
    <row r="4117" spans="1:2" x14ac:dyDescent="0.2">
      <c r="A4117" t="s">
        <v>8371</v>
      </c>
      <c r="B4117">
        <v>2873</v>
      </c>
    </row>
    <row r="4118" spans="1:2" x14ac:dyDescent="0.2">
      <c r="A4118" t="s">
        <v>9209</v>
      </c>
      <c r="B4118">
        <v>5039</v>
      </c>
    </row>
    <row r="4119" spans="1:2" x14ac:dyDescent="0.2">
      <c r="A4119" t="s">
        <v>8251</v>
      </c>
      <c r="B4119">
        <v>2427</v>
      </c>
    </row>
    <row r="4120" spans="1:2" x14ac:dyDescent="0.2">
      <c r="A4120" t="s">
        <v>10434</v>
      </c>
      <c r="B4120">
        <v>4790</v>
      </c>
    </row>
    <row r="4121" spans="1:2" x14ac:dyDescent="0.2">
      <c r="A4121" t="s">
        <v>6919</v>
      </c>
      <c r="B4121">
        <v>2428</v>
      </c>
    </row>
    <row r="4122" spans="1:2" x14ac:dyDescent="0.2">
      <c r="A4122" t="s">
        <v>8465</v>
      </c>
      <c r="B4122">
        <v>2429</v>
      </c>
    </row>
    <row r="4123" spans="1:2" x14ac:dyDescent="0.2">
      <c r="A4123" t="s">
        <v>6658</v>
      </c>
      <c r="B4123">
        <v>2430</v>
      </c>
    </row>
    <row r="4124" spans="1:2" x14ac:dyDescent="0.2">
      <c r="A4124" t="s">
        <v>8309</v>
      </c>
      <c r="B4124">
        <v>2431</v>
      </c>
    </row>
    <row r="4125" spans="1:2" x14ac:dyDescent="0.2">
      <c r="A4125" t="s">
        <v>5879</v>
      </c>
      <c r="B4125">
        <v>2432</v>
      </c>
    </row>
    <row r="4126" spans="1:2" x14ac:dyDescent="0.2">
      <c r="A4126" t="s">
        <v>9942</v>
      </c>
      <c r="B4126">
        <v>3908</v>
      </c>
    </row>
    <row r="4127" spans="1:2" x14ac:dyDescent="0.2">
      <c r="A4127" t="s">
        <v>7450</v>
      </c>
      <c r="B4127">
        <v>2433</v>
      </c>
    </row>
    <row r="4128" spans="1:2" x14ac:dyDescent="0.2">
      <c r="A4128" t="s">
        <v>5878</v>
      </c>
      <c r="B4128">
        <v>2434</v>
      </c>
    </row>
    <row r="4129" spans="1:2" x14ac:dyDescent="0.2">
      <c r="A4129" t="s">
        <v>8075</v>
      </c>
      <c r="B4129">
        <v>2435</v>
      </c>
    </row>
    <row r="4130" spans="1:2" x14ac:dyDescent="0.2">
      <c r="A4130" t="s">
        <v>5694</v>
      </c>
      <c r="B4130">
        <v>2436</v>
      </c>
    </row>
    <row r="4131" spans="1:2" x14ac:dyDescent="0.2">
      <c r="A4131" t="s">
        <v>8219</v>
      </c>
      <c r="B4131">
        <v>2437</v>
      </c>
    </row>
    <row r="4132" spans="1:2" x14ac:dyDescent="0.2">
      <c r="A4132" t="s">
        <v>7387</v>
      </c>
      <c r="B4132">
        <v>2438</v>
      </c>
    </row>
    <row r="4133" spans="1:2" x14ac:dyDescent="0.2">
      <c r="A4133" t="s">
        <v>9723</v>
      </c>
      <c r="B4133">
        <v>3686</v>
      </c>
    </row>
    <row r="4134" spans="1:2" x14ac:dyDescent="0.2">
      <c r="A4134" t="s">
        <v>9918</v>
      </c>
      <c r="B4134">
        <v>3886</v>
      </c>
    </row>
    <row r="4135" spans="1:2" x14ac:dyDescent="0.2">
      <c r="A4135" t="s">
        <v>9533</v>
      </c>
      <c r="B4135">
        <v>5367</v>
      </c>
    </row>
    <row r="4136" spans="1:2" x14ac:dyDescent="0.2">
      <c r="A4136" t="s">
        <v>5877</v>
      </c>
      <c r="B4136">
        <v>2439</v>
      </c>
    </row>
    <row r="4137" spans="1:2" x14ac:dyDescent="0.2">
      <c r="A4137" t="s">
        <v>8087</v>
      </c>
      <c r="B4137">
        <v>2440</v>
      </c>
    </row>
    <row r="4138" spans="1:2" x14ac:dyDescent="0.2">
      <c r="A4138" t="s">
        <v>7468</v>
      </c>
      <c r="B4138">
        <v>2442</v>
      </c>
    </row>
    <row r="4139" spans="1:2" x14ac:dyDescent="0.2">
      <c r="A4139" t="s">
        <v>5876</v>
      </c>
      <c r="B4139">
        <v>2443</v>
      </c>
    </row>
    <row r="4140" spans="1:2" x14ac:dyDescent="0.2">
      <c r="A4140" t="s">
        <v>5875</v>
      </c>
      <c r="B4140">
        <v>2444</v>
      </c>
    </row>
    <row r="4141" spans="1:2" x14ac:dyDescent="0.2">
      <c r="A4141" t="s">
        <v>10246</v>
      </c>
      <c r="B4141">
        <v>4611</v>
      </c>
    </row>
    <row r="4142" spans="1:2" x14ac:dyDescent="0.2">
      <c r="A4142" t="s">
        <v>7760</v>
      </c>
      <c r="B4142">
        <v>2445</v>
      </c>
    </row>
    <row r="4143" spans="1:2" x14ac:dyDescent="0.2">
      <c r="A4143" t="s">
        <v>7500</v>
      </c>
      <c r="B4143">
        <v>2446</v>
      </c>
    </row>
    <row r="4144" spans="1:2" x14ac:dyDescent="0.2">
      <c r="A4144" t="s">
        <v>8255</v>
      </c>
      <c r="B4144">
        <v>2447</v>
      </c>
    </row>
    <row r="4145" spans="1:2" x14ac:dyDescent="0.2">
      <c r="A4145" t="s">
        <v>8688</v>
      </c>
      <c r="B4145">
        <v>3086</v>
      </c>
    </row>
    <row r="4146" spans="1:2" x14ac:dyDescent="0.2">
      <c r="A4146" t="s">
        <v>8077</v>
      </c>
      <c r="B4146">
        <v>2448</v>
      </c>
    </row>
    <row r="4147" spans="1:2" x14ac:dyDescent="0.2">
      <c r="A4147" t="s">
        <v>7146</v>
      </c>
      <c r="B4147">
        <v>3166</v>
      </c>
    </row>
    <row r="4148" spans="1:2" x14ac:dyDescent="0.2">
      <c r="A4148" t="s">
        <v>8484</v>
      </c>
      <c r="B4148">
        <v>2815</v>
      </c>
    </row>
    <row r="4149" spans="1:2" x14ac:dyDescent="0.2">
      <c r="A4149" t="s">
        <v>7831</v>
      </c>
      <c r="B4149">
        <v>2449</v>
      </c>
    </row>
    <row r="4150" spans="1:2" x14ac:dyDescent="0.2">
      <c r="A4150" t="s">
        <v>8827</v>
      </c>
      <c r="B4150">
        <v>3289</v>
      </c>
    </row>
    <row r="4151" spans="1:2" x14ac:dyDescent="0.2">
      <c r="A4151" t="s">
        <v>7832</v>
      </c>
      <c r="B4151">
        <v>3290</v>
      </c>
    </row>
    <row r="4152" spans="1:2" x14ac:dyDescent="0.2">
      <c r="A4152" t="s">
        <v>10381</v>
      </c>
      <c r="B4152">
        <v>2837</v>
      </c>
    </row>
    <row r="4153" spans="1:2" x14ac:dyDescent="0.2">
      <c r="A4153" t="s">
        <v>10398</v>
      </c>
      <c r="B4153">
        <v>4755</v>
      </c>
    </row>
    <row r="4154" spans="1:2" x14ac:dyDescent="0.2">
      <c r="A4154" t="s">
        <v>5873</v>
      </c>
      <c r="B4154">
        <v>2450</v>
      </c>
    </row>
    <row r="4155" spans="1:2" x14ac:dyDescent="0.2">
      <c r="A4155" t="s">
        <v>6914</v>
      </c>
      <c r="B4155">
        <v>2451</v>
      </c>
    </row>
    <row r="4156" spans="1:2" x14ac:dyDescent="0.2">
      <c r="A4156" t="s">
        <v>5872</v>
      </c>
      <c r="B4156">
        <v>2452</v>
      </c>
    </row>
    <row r="4157" spans="1:2" x14ac:dyDescent="0.2">
      <c r="A4157" t="s">
        <v>5871</v>
      </c>
      <c r="B4157">
        <v>2453</v>
      </c>
    </row>
    <row r="4158" spans="1:2" x14ac:dyDescent="0.2">
      <c r="A4158" t="s">
        <v>7893</v>
      </c>
      <c r="B4158">
        <v>2454</v>
      </c>
    </row>
    <row r="4159" spans="1:2" x14ac:dyDescent="0.2">
      <c r="A4159" t="s">
        <v>5870</v>
      </c>
      <c r="B4159">
        <v>2455</v>
      </c>
    </row>
    <row r="4160" spans="1:2" x14ac:dyDescent="0.2">
      <c r="A4160" t="s">
        <v>7520</v>
      </c>
      <c r="B4160">
        <v>2456</v>
      </c>
    </row>
    <row r="4161" spans="1:2" x14ac:dyDescent="0.2">
      <c r="A4161" t="s">
        <v>7895</v>
      </c>
      <c r="B4161">
        <v>2457</v>
      </c>
    </row>
    <row r="4162" spans="1:2" x14ac:dyDescent="0.2">
      <c r="A4162" t="s">
        <v>8702</v>
      </c>
      <c r="B4162">
        <v>3114</v>
      </c>
    </row>
    <row r="4163" spans="1:2" x14ac:dyDescent="0.2">
      <c r="A4163" t="s">
        <v>9066</v>
      </c>
      <c r="B4163">
        <v>3115</v>
      </c>
    </row>
    <row r="4164" spans="1:2" x14ac:dyDescent="0.2">
      <c r="A4164" t="s">
        <v>8177</v>
      </c>
      <c r="B4164">
        <v>2458</v>
      </c>
    </row>
    <row r="4165" spans="1:2" x14ac:dyDescent="0.2">
      <c r="A4165" t="s">
        <v>6913</v>
      </c>
      <c r="B4165">
        <v>2459</v>
      </c>
    </row>
    <row r="4166" spans="1:2" x14ac:dyDescent="0.2">
      <c r="A4166" t="s">
        <v>5869</v>
      </c>
      <c r="B4166">
        <v>2460</v>
      </c>
    </row>
    <row r="4167" spans="1:2" x14ac:dyDescent="0.2">
      <c r="A4167" t="s">
        <v>8800</v>
      </c>
      <c r="B4167">
        <v>723</v>
      </c>
    </row>
    <row r="4168" spans="1:2" x14ac:dyDescent="0.2">
      <c r="A4168" t="s">
        <v>7198</v>
      </c>
      <c r="B4168">
        <v>2461</v>
      </c>
    </row>
    <row r="4169" spans="1:2" x14ac:dyDescent="0.2">
      <c r="A4169" t="s">
        <v>7197</v>
      </c>
      <c r="B4169">
        <v>3122</v>
      </c>
    </row>
    <row r="4170" spans="1:2" x14ac:dyDescent="0.2">
      <c r="A4170" t="s">
        <v>7196</v>
      </c>
      <c r="B4170">
        <v>19</v>
      </c>
    </row>
    <row r="4171" spans="1:2" x14ac:dyDescent="0.2">
      <c r="A4171" t="s">
        <v>6912</v>
      </c>
      <c r="B4171">
        <v>2462</v>
      </c>
    </row>
    <row r="4172" spans="1:2" x14ac:dyDescent="0.2">
      <c r="A4172" t="s">
        <v>8090</v>
      </c>
      <c r="B4172">
        <v>2463</v>
      </c>
    </row>
    <row r="4173" spans="1:2" x14ac:dyDescent="0.2">
      <c r="A4173" t="s">
        <v>7985</v>
      </c>
      <c r="B4173">
        <v>2817</v>
      </c>
    </row>
    <row r="4174" spans="1:2" x14ac:dyDescent="0.2">
      <c r="A4174" t="s">
        <v>5868</v>
      </c>
      <c r="B4174">
        <v>2465</v>
      </c>
    </row>
    <row r="4175" spans="1:2" x14ac:dyDescent="0.2">
      <c r="A4175" t="s">
        <v>5866</v>
      </c>
      <c r="B4175">
        <v>2466</v>
      </c>
    </row>
    <row r="4176" spans="1:2" x14ac:dyDescent="0.2">
      <c r="A4176" t="s">
        <v>5865</v>
      </c>
      <c r="B4176">
        <v>2467</v>
      </c>
    </row>
    <row r="4177" spans="1:2" x14ac:dyDescent="0.2">
      <c r="A4177" t="s">
        <v>10248</v>
      </c>
      <c r="B4177">
        <v>4613</v>
      </c>
    </row>
    <row r="4178" spans="1:2" x14ac:dyDescent="0.2">
      <c r="A4178" t="s">
        <v>10440</v>
      </c>
      <c r="B4178">
        <v>4795</v>
      </c>
    </row>
    <row r="4179" spans="1:2" x14ac:dyDescent="0.2">
      <c r="A4179" t="s">
        <v>8201</v>
      </c>
      <c r="B4179">
        <v>2468</v>
      </c>
    </row>
    <row r="4180" spans="1:2" x14ac:dyDescent="0.2">
      <c r="A4180" t="s">
        <v>8811</v>
      </c>
      <c r="B4180">
        <v>3271</v>
      </c>
    </row>
    <row r="4181" spans="1:2" x14ac:dyDescent="0.2">
      <c r="A4181" t="s">
        <v>7708</v>
      </c>
      <c r="B4181">
        <v>2469</v>
      </c>
    </row>
    <row r="4182" spans="1:2" x14ac:dyDescent="0.2">
      <c r="A4182" t="s">
        <v>10559</v>
      </c>
      <c r="B4182">
        <v>4919</v>
      </c>
    </row>
    <row r="4183" spans="1:2" x14ac:dyDescent="0.2">
      <c r="A4183" t="s">
        <v>9789</v>
      </c>
      <c r="B4183">
        <v>2470</v>
      </c>
    </row>
    <row r="4184" spans="1:2" x14ac:dyDescent="0.2">
      <c r="A4184" t="s">
        <v>7724</v>
      </c>
      <c r="B4184">
        <v>2471</v>
      </c>
    </row>
    <row r="4185" spans="1:2" x14ac:dyDescent="0.2">
      <c r="A4185" t="s">
        <v>9278</v>
      </c>
      <c r="B4185">
        <v>5128</v>
      </c>
    </row>
    <row r="4186" spans="1:2" x14ac:dyDescent="0.2">
      <c r="A4186" t="s">
        <v>6236</v>
      </c>
      <c r="B4186">
        <v>2472</v>
      </c>
    </row>
    <row r="4187" spans="1:2" x14ac:dyDescent="0.2">
      <c r="A4187" t="s">
        <v>10313</v>
      </c>
      <c r="B4187">
        <v>4664</v>
      </c>
    </row>
    <row r="4188" spans="1:2" x14ac:dyDescent="0.2">
      <c r="A4188" t="s">
        <v>7805</v>
      </c>
      <c r="B4188">
        <v>2473</v>
      </c>
    </row>
    <row r="4189" spans="1:2" x14ac:dyDescent="0.2">
      <c r="A4189" t="s">
        <v>5864</v>
      </c>
      <c r="B4189">
        <v>2474</v>
      </c>
    </row>
    <row r="4190" spans="1:2" x14ac:dyDescent="0.2">
      <c r="A4190" t="s">
        <v>10474</v>
      </c>
      <c r="B4190">
        <v>4833</v>
      </c>
    </row>
    <row r="4191" spans="1:2" x14ac:dyDescent="0.2">
      <c r="A4191" t="s">
        <v>8235</v>
      </c>
      <c r="B4191">
        <v>2475</v>
      </c>
    </row>
    <row r="4192" spans="1:2" x14ac:dyDescent="0.2">
      <c r="A4192" t="s">
        <v>5891</v>
      </c>
      <c r="B4192">
        <v>2476</v>
      </c>
    </row>
    <row r="4193" spans="1:2" x14ac:dyDescent="0.2">
      <c r="A4193" t="s">
        <v>5863</v>
      </c>
      <c r="B4193">
        <v>2477</v>
      </c>
    </row>
    <row r="4194" spans="1:2" x14ac:dyDescent="0.2">
      <c r="A4194" t="s">
        <v>5862</v>
      </c>
      <c r="B4194">
        <v>2478</v>
      </c>
    </row>
    <row r="4195" spans="1:2" x14ac:dyDescent="0.2">
      <c r="A4195" t="s">
        <v>7799</v>
      </c>
      <c r="B4195">
        <v>2479</v>
      </c>
    </row>
    <row r="4196" spans="1:2" x14ac:dyDescent="0.2">
      <c r="A4196" t="s">
        <v>5861</v>
      </c>
      <c r="B4196">
        <v>2480</v>
      </c>
    </row>
    <row r="4197" spans="1:2" x14ac:dyDescent="0.2">
      <c r="A4197" t="s">
        <v>7439</v>
      </c>
      <c r="B4197">
        <v>2482</v>
      </c>
    </row>
    <row r="4198" spans="1:2" x14ac:dyDescent="0.2">
      <c r="A4198" t="s">
        <v>9457</v>
      </c>
      <c r="B4198">
        <v>5280</v>
      </c>
    </row>
    <row r="4199" spans="1:2" x14ac:dyDescent="0.2">
      <c r="A4199" t="s">
        <v>6911</v>
      </c>
      <c r="B4199">
        <v>2483</v>
      </c>
    </row>
    <row r="4200" spans="1:2" x14ac:dyDescent="0.2">
      <c r="A4200" t="s">
        <v>8970</v>
      </c>
      <c r="B4200">
        <v>3558</v>
      </c>
    </row>
    <row r="4201" spans="1:2" x14ac:dyDescent="0.2">
      <c r="A4201" t="s">
        <v>7353</v>
      </c>
      <c r="B4201">
        <v>2484</v>
      </c>
    </row>
    <row r="4202" spans="1:2" x14ac:dyDescent="0.2">
      <c r="A4202" t="s">
        <v>9939</v>
      </c>
      <c r="B4202">
        <v>3906</v>
      </c>
    </row>
    <row r="4203" spans="1:2" x14ac:dyDescent="0.2">
      <c r="A4203" t="s">
        <v>8188</v>
      </c>
      <c r="B4203">
        <v>2485</v>
      </c>
    </row>
    <row r="4204" spans="1:2" x14ac:dyDescent="0.2">
      <c r="A4204" t="s">
        <v>9263</v>
      </c>
      <c r="B4204">
        <v>5112</v>
      </c>
    </row>
    <row r="4205" spans="1:2" x14ac:dyDescent="0.2">
      <c r="A4205" t="s">
        <v>7860</v>
      </c>
      <c r="B4205">
        <v>2486</v>
      </c>
    </row>
    <row r="4206" spans="1:2" x14ac:dyDescent="0.2">
      <c r="A4206" t="s">
        <v>8060</v>
      </c>
      <c r="B4206">
        <v>2488</v>
      </c>
    </row>
    <row r="4207" spans="1:2" x14ac:dyDescent="0.2">
      <c r="A4207" t="s">
        <v>8057</v>
      </c>
      <c r="B4207">
        <v>2489</v>
      </c>
    </row>
    <row r="4208" spans="1:2" x14ac:dyDescent="0.2">
      <c r="A4208" t="s">
        <v>9948</v>
      </c>
      <c r="B4208">
        <v>3914</v>
      </c>
    </row>
    <row r="4209" spans="1:2" x14ac:dyDescent="0.2">
      <c r="A4209" t="s">
        <v>9901</v>
      </c>
      <c r="B4209">
        <v>3869</v>
      </c>
    </row>
    <row r="4210" spans="1:2" x14ac:dyDescent="0.2">
      <c r="A4210" t="s">
        <v>9889</v>
      </c>
      <c r="B4210">
        <v>3851</v>
      </c>
    </row>
    <row r="4211" spans="1:2" x14ac:dyDescent="0.2">
      <c r="A4211" t="s">
        <v>7631</v>
      </c>
      <c r="B4211">
        <v>2490</v>
      </c>
    </row>
    <row r="4212" spans="1:2" x14ac:dyDescent="0.2">
      <c r="A4212" t="s">
        <v>8066</v>
      </c>
      <c r="B4212">
        <v>2491</v>
      </c>
    </row>
    <row r="4213" spans="1:2" x14ac:dyDescent="0.2">
      <c r="A4213" t="s">
        <v>9916</v>
      </c>
      <c r="B4213">
        <v>3868</v>
      </c>
    </row>
    <row r="4214" spans="1:2" x14ac:dyDescent="0.2">
      <c r="A4214" t="s">
        <v>7394</v>
      </c>
      <c r="B4214">
        <v>1550</v>
      </c>
    </row>
    <row r="4215" spans="1:2" x14ac:dyDescent="0.2">
      <c r="A4215" t="s">
        <v>5859</v>
      </c>
      <c r="B4215">
        <v>2492</v>
      </c>
    </row>
    <row r="4216" spans="1:2" x14ac:dyDescent="0.2">
      <c r="A4216" t="s">
        <v>6910</v>
      </c>
      <c r="B4216">
        <v>2493</v>
      </c>
    </row>
    <row r="4217" spans="1:2" x14ac:dyDescent="0.2">
      <c r="A4217" t="s">
        <v>8538</v>
      </c>
      <c r="B4217">
        <v>1907</v>
      </c>
    </row>
    <row r="4218" spans="1:2" x14ac:dyDescent="0.2">
      <c r="A4218" t="s">
        <v>8574</v>
      </c>
      <c r="B4218">
        <v>958</v>
      </c>
    </row>
    <row r="4219" spans="1:2" x14ac:dyDescent="0.2">
      <c r="A4219" t="s">
        <v>8650</v>
      </c>
      <c r="B4219">
        <v>3033</v>
      </c>
    </row>
    <row r="4220" spans="1:2" x14ac:dyDescent="0.2">
      <c r="A4220" t="s">
        <v>7396</v>
      </c>
      <c r="B4220">
        <v>2494</v>
      </c>
    </row>
    <row r="4221" spans="1:2" x14ac:dyDescent="0.2">
      <c r="A4221" t="s">
        <v>6659</v>
      </c>
      <c r="B4221">
        <v>2495</v>
      </c>
    </row>
    <row r="4222" spans="1:2" x14ac:dyDescent="0.2">
      <c r="A4222" t="s">
        <v>8508</v>
      </c>
      <c r="B4222">
        <v>1776</v>
      </c>
    </row>
    <row r="4223" spans="1:2" x14ac:dyDescent="0.2">
      <c r="A4223" t="s">
        <v>5856</v>
      </c>
      <c r="B4223">
        <v>2496</v>
      </c>
    </row>
    <row r="4224" spans="1:2" x14ac:dyDescent="0.2">
      <c r="A4224" t="s">
        <v>7897</v>
      </c>
      <c r="B4224">
        <v>2497</v>
      </c>
    </row>
    <row r="4225" spans="1:2" x14ac:dyDescent="0.2">
      <c r="A4225" t="s">
        <v>9015</v>
      </c>
      <c r="B4225">
        <v>3481</v>
      </c>
    </row>
    <row r="4226" spans="1:2" x14ac:dyDescent="0.2">
      <c r="A4226" t="s">
        <v>8239</v>
      </c>
      <c r="B4226">
        <v>2498</v>
      </c>
    </row>
    <row r="4227" spans="1:2" x14ac:dyDescent="0.2">
      <c r="A4227" t="s">
        <v>5855</v>
      </c>
      <c r="B4227">
        <v>2499</v>
      </c>
    </row>
    <row r="4228" spans="1:2" x14ac:dyDescent="0.2">
      <c r="A4228" t="s">
        <v>8070</v>
      </c>
      <c r="B4228">
        <v>2500</v>
      </c>
    </row>
    <row r="4229" spans="1:2" x14ac:dyDescent="0.2">
      <c r="A4229" t="s">
        <v>8729</v>
      </c>
      <c r="B4229">
        <v>3185</v>
      </c>
    </row>
    <row r="4230" spans="1:2" x14ac:dyDescent="0.2">
      <c r="A4230" t="s">
        <v>9774</v>
      </c>
      <c r="B4230">
        <v>3739</v>
      </c>
    </row>
    <row r="4231" spans="1:2" x14ac:dyDescent="0.2">
      <c r="A4231" t="s">
        <v>6660</v>
      </c>
      <c r="B4231">
        <v>2501</v>
      </c>
    </row>
    <row r="4232" spans="1:2" x14ac:dyDescent="0.2">
      <c r="A4232" t="s">
        <v>8718</v>
      </c>
      <c r="B4232">
        <v>3169</v>
      </c>
    </row>
    <row r="4233" spans="1:2" x14ac:dyDescent="0.2">
      <c r="A4233" t="s">
        <v>5854</v>
      </c>
      <c r="B4233">
        <v>2502</v>
      </c>
    </row>
    <row r="4234" spans="1:2" x14ac:dyDescent="0.2">
      <c r="A4234" t="s">
        <v>5853</v>
      </c>
      <c r="B4234">
        <v>5</v>
      </c>
    </row>
    <row r="4235" spans="1:2" x14ac:dyDescent="0.2">
      <c r="A4235" t="s">
        <v>5860</v>
      </c>
      <c r="B4235">
        <v>6</v>
      </c>
    </row>
    <row r="4236" spans="1:2" x14ac:dyDescent="0.2">
      <c r="A4236" t="s">
        <v>8379</v>
      </c>
      <c r="B4236">
        <v>2883</v>
      </c>
    </row>
    <row r="4237" spans="1:2" x14ac:dyDescent="0.2">
      <c r="A4237" t="s">
        <v>8276</v>
      </c>
      <c r="B4237">
        <v>2503</v>
      </c>
    </row>
    <row r="4238" spans="1:2" x14ac:dyDescent="0.2">
      <c r="A4238" t="s">
        <v>9715</v>
      </c>
      <c r="B4238">
        <v>3773</v>
      </c>
    </row>
    <row r="4239" spans="1:2" x14ac:dyDescent="0.2">
      <c r="A4239" t="s">
        <v>8652</v>
      </c>
      <c r="B4239">
        <v>3037</v>
      </c>
    </row>
    <row r="4240" spans="1:2" x14ac:dyDescent="0.2">
      <c r="A4240" t="s">
        <v>5851</v>
      </c>
      <c r="B4240">
        <v>2504</v>
      </c>
    </row>
    <row r="4241" spans="1:2" x14ac:dyDescent="0.2">
      <c r="A4241" t="s">
        <v>5850</v>
      </c>
      <c r="B4241">
        <v>2505</v>
      </c>
    </row>
    <row r="4242" spans="1:2" x14ac:dyDescent="0.2">
      <c r="A4242" t="s">
        <v>5849</v>
      </c>
      <c r="B4242">
        <v>2506</v>
      </c>
    </row>
    <row r="4243" spans="1:2" x14ac:dyDescent="0.2">
      <c r="A4243" t="s">
        <v>7190</v>
      </c>
      <c r="B4243">
        <v>2508</v>
      </c>
    </row>
    <row r="4244" spans="1:2" x14ac:dyDescent="0.2">
      <c r="A4244" t="s">
        <v>7301</v>
      </c>
      <c r="B4244">
        <v>2509</v>
      </c>
    </row>
    <row r="4245" spans="1:2" x14ac:dyDescent="0.2">
      <c r="A4245" t="s">
        <v>5736</v>
      </c>
      <c r="B4245">
        <v>2510</v>
      </c>
    </row>
    <row r="4246" spans="1:2" x14ac:dyDescent="0.2">
      <c r="A4246" t="s">
        <v>9234</v>
      </c>
      <c r="B4246">
        <v>5074</v>
      </c>
    </row>
    <row r="4247" spans="1:2" x14ac:dyDescent="0.2">
      <c r="A4247" t="s">
        <v>8514</v>
      </c>
      <c r="B4247">
        <v>2824</v>
      </c>
    </row>
    <row r="4248" spans="1:2" x14ac:dyDescent="0.2">
      <c r="A4248" t="s">
        <v>5846</v>
      </c>
      <c r="B4248">
        <v>2511</v>
      </c>
    </row>
    <row r="4249" spans="1:2" x14ac:dyDescent="0.2">
      <c r="A4249" t="s">
        <v>10169</v>
      </c>
      <c r="B4249">
        <v>4558</v>
      </c>
    </row>
    <row r="4250" spans="1:2" x14ac:dyDescent="0.2">
      <c r="A4250" t="s">
        <v>9778</v>
      </c>
      <c r="B4250">
        <v>3741</v>
      </c>
    </row>
    <row r="4251" spans="1:2" x14ac:dyDescent="0.2">
      <c r="A4251" t="s">
        <v>8594</v>
      </c>
      <c r="B4251">
        <v>178</v>
      </c>
    </row>
    <row r="4252" spans="1:2" x14ac:dyDescent="0.2">
      <c r="A4252" t="s">
        <v>5944</v>
      </c>
      <c r="B4252">
        <v>2795</v>
      </c>
    </row>
    <row r="4253" spans="1:2" x14ac:dyDescent="0.2">
      <c r="A4253" t="s">
        <v>5945</v>
      </c>
      <c r="B4253">
        <v>2512</v>
      </c>
    </row>
    <row r="4254" spans="1:2" x14ac:dyDescent="0.2">
      <c r="A4254" t="s">
        <v>8048</v>
      </c>
      <c r="B4254">
        <v>2513</v>
      </c>
    </row>
    <row r="4255" spans="1:2" x14ac:dyDescent="0.2">
      <c r="A4255" t="s">
        <v>8722</v>
      </c>
      <c r="B4255">
        <v>3177</v>
      </c>
    </row>
    <row r="4256" spans="1:2" x14ac:dyDescent="0.2">
      <c r="A4256" t="s">
        <v>5845</v>
      </c>
      <c r="B4256">
        <v>2515</v>
      </c>
    </row>
    <row r="4257" spans="1:2" x14ac:dyDescent="0.2">
      <c r="A4257" t="s">
        <v>7845</v>
      </c>
      <c r="B4257">
        <v>2516</v>
      </c>
    </row>
    <row r="4258" spans="1:2" x14ac:dyDescent="0.2">
      <c r="A4258" t="s">
        <v>9432</v>
      </c>
      <c r="B4258">
        <v>5013</v>
      </c>
    </row>
    <row r="4259" spans="1:2" x14ac:dyDescent="0.2">
      <c r="A4259" t="s">
        <v>9431</v>
      </c>
      <c r="B4259">
        <v>5012</v>
      </c>
    </row>
    <row r="4260" spans="1:2" x14ac:dyDescent="0.2">
      <c r="A4260" t="s">
        <v>9430</v>
      </c>
      <c r="B4260">
        <v>5011</v>
      </c>
    </row>
    <row r="4261" spans="1:2" x14ac:dyDescent="0.2">
      <c r="A4261" t="s">
        <v>7792</v>
      </c>
      <c r="B4261">
        <v>2517</v>
      </c>
    </row>
    <row r="4262" spans="1:2" x14ac:dyDescent="0.2">
      <c r="A4262" t="s">
        <v>7869</v>
      </c>
      <c r="B4262">
        <v>2518</v>
      </c>
    </row>
    <row r="4263" spans="1:2" x14ac:dyDescent="0.2">
      <c r="A4263" t="s">
        <v>7390</v>
      </c>
      <c r="B4263">
        <v>2519</v>
      </c>
    </row>
    <row r="4264" spans="1:2" x14ac:dyDescent="0.2">
      <c r="A4264" t="s">
        <v>5844</v>
      </c>
      <c r="B4264">
        <v>2520</v>
      </c>
    </row>
    <row r="4265" spans="1:2" x14ac:dyDescent="0.2">
      <c r="A4265" t="s">
        <v>5843</v>
      </c>
      <c r="B4265">
        <v>2521</v>
      </c>
    </row>
    <row r="4266" spans="1:2" x14ac:dyDescent="0.2">
      <c r="A4266" t="s">
        <v>8147</v>
      </c>
      <c r="B4266">
        <v>2522</v>
      </c>
    </row>
    <row r="4267" spans="1:2" x14ac:dyDescent="0.2">
      <c r="A4267" t="s">
        <v>8865</v>
      </c>
      <c r="B4267">
        <v>3320</v>
      </c>
    </row>
    <row r="4268" spans="1:2" x14ac:dyDescent="0.2">
      <c r="A4268" t="s">
        <v>10527</v>
      </c>
      <c r="B4268">
        <v>4889</v>
      </c>
    </row>
    <row r="4269" spans="1:2" x14ac:dyDescent="0.2">
      <c r="A4269" t="s">
        <v>5842</v>
      </c>
      <c r="B4269">
        <v>2524</v>
      </c>
    </row>
    <row r="4270" spans="1:2" x14ac:dyDescent="0.2">
      <c r="A4270" t="s">
        <v>8360</v>
      </c>
      <c r="B4270">
        <v>2886</v>
      </c>
    </row>
    <row r="4271" spans="1:2" x14ac:dyDescent="0.2">
      <c r="A4271" t="s">
        <v>8315</v>
      </c>
      <c r="B4271">
        <v>2523</v>
      </c>
    </row>
    <row r="4272" spans="1:2" x14ac:dyDescent="0.2">
      <c r="A4272" t="s">
        <v>5840</v>
      </c>
      <c r="B4272">
        <v>2525</v>
      </c>
    </row>
    <row r="4273" spans="1:2" x14ac:dyDescent="0.2">
      <c r="A4273" t="s">
        <v>5839</v>
      </c>
      <c r="B4273">
        <v>3011</v>
      </c>
    </row>
    <row r="4274" spans="1:2" x14ac:dyDescent="0.2">
      <c r="A4274" t="s">
        <v>8460</v>
      </c>
      <c r="B4274">
        <v>2901</v>
      </c>
    </row>
    <row r="4275" spans="1:2" x14ac:dyDescent="0.2">
      <c r="A4275" t="s">
        <v>8672</v>
      </c>
      <c r="B4275">
        <v>3064</v>
      </c>
    </row>
    <row r="4276" spans="1:2" x14ac:dyDescent="0.2">
      <c r="A4276" t="s">
        <v>10385</v>
      </c>
      <c r="B4276">
        <v>4745</v>
      </c>
    </row>
    <row r="4277" spans="1:2" x14ac:dyDescent="0.2">
      <c r="A4277" t="s">
        <v>8412</v>
      </c>
      <c r="B4277">
        <v>2526</v>
      </c>
    </row>
    <row r="4278" spans="1:2" x14ac:dyDescent="0.2">
      <c r="A4278" t="s">
        <v>6258</v>
      </c>
      <c r="B4278">
        <v>2527</v>
      </c>
    </row>
    <row r="4279" spans="1:2" x14ac:dyDescent="0.2">
      <c r="A4279" t="s">
        <v>7330</v>
      </c>
      <c r="B4279">
        <v>2528</v>
      </c>
    </row>
    <row r="4280" spans="1:2" x14ac:dyDescent="0.2">
      <c r="A4280" t="s">
        <v>6662</v>
      </c>
      <c r="B4280">
        <v>2529</v>
      </c>
    </row>
    <row r="4281" spans="1:2" x14ac:dyDescent="0.2">
      <c r="A4281" t="s">
        <v>8681</v>
      </c>
      <c r="B4281">
        <v>3077</v>
      </c>
    </row>
    <row r="4282" spans="1:2" x14ac:dyDescent="0.2">
      <c r="A4282" t="s">
        <v>9355</v>
      </c>
      <c r="B4282">
        <v>5212</v>
      </c>
    </row>
    <row r="4283" spans="1:2" x14ac:dyDescent="0.2">
      <c r="A4283" t="s">
        <v>5835</v>
      </c>
      <c r="B4283">
        <v>2530</v>
      </c>
    </row>
    <row r="4284" spans="1:2" x14ac:dyDescent="0.2">
      <c r="A4284" t="s">
        <v>9257</v>
      </c>
      <c r="B4284">
        <v>5105</v>
      </c>
    </row>
    <row r="4285" spans="1:2" x14ac:dyDescent="0.2">
      <c r="A4285" t="s">
        <v>9320</v>
      </c>
      <c r="B4285">
        <v>5160</v>
      </c>
    </row>
    <row r="4286" spans="1:2" x14ac:dyDescent="0.2">
      <c r="A4286" t="s">
        <v>5834</v>
      </c>
      <c r="B4286">
        <v>2531</v>
      </c>
    </row>
    <row r="4287" spans="1:2" x14ac:dyDescent="0.2">
      <c r="A4287" t="s">
        <v>8387</v>
      </c>
      <c r="B4287">
        <v>2532</v>
      </c>
    </row>
    <row r="4288" spans="1:2" x14ac:dyDescent="0.2">
      <c r="A4288" t="s">
        <v>8389</v>
      </c>
      <c r="B4288">
        <v>3199</v>
      </c>
    </row>
    <row r="4289" spans="1:2" x14ac:dyDescent="0.2">
      <c r="A4289" t="s">
        <v>10236</v>
      </c>
      <c r="B4289">
        <v>4601</v>
      </c>
    </row>
    <row r="4290" spans="1:2" x14ac:dyDescent="0.2">
      <c r="A4290" t="s">
        <v>10237</v>
      </c>
      <c r="B4290">
        <v>4602</v>
      </c>
    </row>
    <row r="4291" spans="1:2" x14ac:dyDescent="0.2">
      <c r="A4291" t="s">
        <v>8710</v>
      </c>
      <c r="B4291">
        <v>3159</v>
      </c>
    </row>
    <row r="4292" spans="1:2" x14ac:dyDescent="0.2">
      <c r="A4292" t="s">
        <v>8346</v>
      </c>
      <c r="B4292">
        <v>2533</v>
      </c>
    </row>
    <row r="4293" spans="1:2" x14ac:dyDescent="0.2">
      <c r="A4293" t="s">
        <v>8347</v>
      </c>
      <c r="B4293">
        <v>3053</v>
      </c>
    </row>
    <row r="4294" spans="1:2" x14ac:dyDescent="0.2">
      <c r="A4294" t="s">
        <v>9261</v>
      </c>
      <c r="B4294">
        <v>5110</v>
      </c>
    </row>
    <row r="4295" spans="1:2" x14ac:dyDescent="0.2">
      <c r="A4295" t="s">
        <v>8002</v>
      </c>
      <c r="B4295">
        <v>2536</v>
      </c>
    </row>
    <row r="4296" spans="1:2" x14ac:dyDescent="0.2">
      <c r="A4296" t="s">
        <v>8003</v>
      </c>
      <c r="B4296">
        <v>3049</v>
      </c>
    </row>
    <row r="4297" spans="1:2" x14ac:dyDescent="0.2">
      <c r="A4297" t="s">
        <v>8016</v>
      </c>
      <c r="B4297">
        <v>2866</v>
      </c>
    </row>
    <row r="4298" spans="1:2" x14ac:dyDescent="0.2">
      <c r="A4298" t="s">
        <v>8004</v>
      </c>
      <c r="B4298">
        <v>3158</v>
      </c>
    </row>
    <row r="4299" spans="1:2" x14ac:dyDescent="0.2">
      <c r="A4299" t="s">
        <v>9855</v>
      </c>
      <c r="B4299">
        <v>3819</v>
      </c>
    </row>
    <row r="4300" spans="1:2" x14ac:dyDescent="0.2">
      <c r="A4300" t="s">
        <v>5833</v>
      </c>
      <c r="B4300">
        <v>2537</v>
      </c>
    </row>
    <row r="4301" spans="1:2" x14ac:dyDescent="0.2">
      <c r="A4301" t="s">
        <v>9526</v>
      </c>
      <c r="B4301">
        <v>5370</v>
      </c>
    </row>
    <row r="4302" spans="1:2" x14ac:dyDescent="0.2">
      <c r="A4302" t="s">
        <v>8327</v>
      </c>
      <c r="B4302">
        <v>2538</v>
      </c>
    </row>
    <row r="4303" spans="1:2" x14ac:dyDescent="0.2">
      <c r="A4303" t="s">
        <v>7070</v>
      </c>
      <c r="B4303">
        <v>2539</v>
      </c>
    </row>
    <row r="4304" spans="1:2" x14ac:dyDescent="0.2">
      <c r="A4304" t="s">
        <v>6330</v>
      </c>
      <c r="B4304">
        <v>2540</v>
      </c>
    </row>
    <row r="4305" spans="1:2" x14ac:dyDescent="0.2">
      <c r="A4305" t="s">
        <v>7735</v>
      </c>
      <c r="B4305">
        <v>2541</v>
      </c>
    </row>
    <row r="4306" spans="1:2" x14ac:dyDescent="0.2">
      <c r="A4306" t="s">
        <v>5696</v>
      </c>
      <c r="B4306">
        <v>2542</v>
      </c>
    </row>
    <row r="4307" spans="1:2" x14ac:dyDescent="0.2">
      <c r="A4307" t="s">
        <v>8214</v>
      </c>
      <c r="B4307">
        <v>2543</v>
      </c>
    </row>
    <row r="4308" spans="1:2" x14ac:dyDescent="0.2">
      <c r="A4308" t="s">
        <v>5830</v>
      </c>
      <c r="B4308">
        <v>2544</v>
      </c>
    </row>
    <row r="4309" spans="1:2" x14ac:dyDescent="0.2">
      <c r="A4309" t="s">
        <v>6908</v>
      </c>
      <c r="B4309">
        <v>2545</v>
      </c>
    </row>
    <row r="4310" spans="1:2" x14ac:dyDescent="0.2">
      <c r="A4310" t="s">
        <v>9429</v>
      </c>
      <c r="B4310">
        <v>5010</v>
      </c>
    </row>
    <row r="4311" spans="1:2" x14ac:dyDescent="0.2">
      <c r="A4311" t="s">
        <v>8223</v>
      </c>
      <c r="B4311">
        <v>2546</v>
      </c>
    </row>
    <row r="4312" spans="1:2" x14ac:dyDescent="0.2">
      <c r="A4312" t="s">
        <v>6909</v>
      </c>
      <c r="B4312">
        <v>2547</v>
      </c>
    </row>
    <row r="4313" spans="1:2" x14ac:dyDescent="0.2">
      <c r="A4313" t="s">
        <v>8187</v>
      </c>
      <c r="B4313">
        <v>2548</v>
      </c>
    </row>
    <row r="4314" spans="1:2" x14ac:dyDescent="0.2">
      <c r="A4314" t="s">
        <v>9397</v>
      </c>
      <c r="B4314">
        <v>5251</v>
      </c>
    </row>
    <row r="4315" spans="1:2" x14ac:dyDescent="0.2">
      <c r="A4315" t="s">
        <v>5757</v>
      </c>
      <c r="B4315">
        <v>2549</v>
      </c>
    </row>
    <row r="4316" spans="1:2" x14ac:dyDescent="0.2">
      <c r="A4316" t="s">
        <v>5829</v>
      </c>
      <c r="B4316">
        <v>2550</v>
      </c>
    </row>
    <row r="4317" spans="1:2" x14ac:dyDescent="0.2">
      <c r="A4317" t="s">
        <v>10171</v>
      </c>
      <c r="B4317">
        <v>4560</v>
      </c>
    </row>
    <row r="4318" spans="1:2" x14ac:dyDescent="0.2">
      <c r="A4318" t="s">
        <v>7651</v>
      </c>
      <c r="B4318">
        <v>2551</v>
      </c>
    </row>
    <row r="4319" spans="1:2" x14ac:dyDescent="0.2">
      <c r="A4319" t="s">
        <v>6840</v>
      </c>
      <c r="B4319">
        <v>2552</v>
      </c>
    </row>
    <row r="4320" spans="1:2" x14ac:dyDescent="0.2">
      <c r="A4320" t="s">
        <v>6838</v>
      </c>
      <c r="B4320">
        <v>2554</v>
      </c>
    </row>
    <row r="4321" spans="1:2" x14ac:dyDescent="0.2">
      <c r="A4321" t="s">
        <v>6839</v>
      </c>
      <c r="B4321">
        <v>2553</v>
      </c>
    </row>
    <row r="4322" spans="1:2" x14ac:dyDescent="0.2">
      <c r="A4322" t="s">
        <v>6865</v>
      </c>
      <c r="B4322">
        <v>2555</v>
      </c>
    </row>
    <row r="4323" spans="1:2" x14ac:dyDescent="0.2">
      <c r="A4323" t="s">
        <v>7701</v>
      </c>
      <c r="B4323">
        <v>2556</v>
      </c>
    </row>
    <row r="4324" spans="1:2" x14ac:dyDescent="0.2">
      <c r="A4324" t="s">
        <v>10092</v>
      </c>
      <c r="B4324">
        <v>4544</v>
      </c>
    </row>
    <row r="4325" spans="1:2" x14ac:dyDescent="0.2">
      <c r="A4325" t="s">
        <v>5774</v>
      </c>
      <c r="B4325">
        <v>2557</v>
      </c>
    </row>
    <row r="4326" spans="1:2" x14ac:dyDescent="0.2">
      <c r="A4326" t="s">
        <v>7055</v>
      </c>
      <c r="B4326">
        <v>2558</v>
      </c>
    </row>
    <row r="4327" spans="1:2" x14ac:dyDescent="0.2">
      <c r="A4327" t="s">
        <v>6689</v>
      </c>
      <c r="B4327">
        <v>2559</v>
      </c>
    </row>
    <row r="4328" spans="1:2" x14ac:dyDescent="0.2">
      <c r="A4328" t="s">
        <v>6976</v>
      </c>
      <c r="B4328">
        <v>2560</v>
      </c>
    </row>
    <row r="4329" spans="1:2" x14ac:dyDescent="0.2">
      <c r="A4329" t="s">
        <v>9828</v>
      </c>
      <c r="B4329">
        <v>3799</v>
      </c>
    </row>
    <row r="4330" spans="1:2" x14ac:dyDescent="0.2">
      <c r="A4330" t="s">
        <v>7788</v>
      </c>
      <c r="B4330">
        <v>2561</v>
      </c>
    </row>
    <row r="4331" spans="1:2" x14ac:dyDescent="0.2">
      <c r="A4331" t="s">
        <v>8494</v>
      </c>
      <c r="B4331">
        <v>2562</v>
      </c>
    </row>
    <row r="4332" spans="1:2" x14ac:dyDescent="0.2">
      <c r="A4332" t="s">
        <v>9989</v>
      </c>
      <c r="B4332">
        <v>3953</v>
      </c>
    </row>
    <row r="4333" spans="1:2" x14ac:dyDescent="0.2">
      <c r="A4333" t="s">
        <v>5828</v>
      </c>
      <c r="B4333">
        <v>2563</v>
      </c>
    </row>
    <row r="4334" spans="1:2" x14ac:dyDescent="0.2">
      <c r="A4334" t="s">
        <v>9356</v>
      </c>
      <c r="B4334">
        <v>5213</v>
      </c>
    </row>
    <row r="4335" spans="1:2" x14ac:dyDescent="0.2">
      <c r="A4335" t="s">
        <v>7370</v>
      </c>
      <c r="B4335">
        <v>2564</v>
      </c>
    </row>
    <row r="4336" spans="1:2" x14ac:dyDescent="0.2">
      <c r="A4336" t="s">
        <v>7438</v>
      </c>
      <c r="B4336">
        <v>2565</v>
      </c>
    </row>
    <row r="4337" spans="1:2" x14ac:dyDescent="0.2">
      <c r="A4337" t="s">
        <v>7807</v>
      </c>
      <c r="B4337">
        <v>2566</v>
      </c>
    </row>
    <row r="4338" spans="1:2" x14ac:dyDescent="0.2">
      <c r="A4338" t="s">
        <v>5826</v>
      </c>
      <c r="B4338">
        <v>2567</v>
      </c>
    </row>
    <row r="4339" spans="1:2" x14ac:dyDescent="0.2">
      <c r="A4339" t="s">
        <v>8618</v>
      </c>
      <c r="B4339">
        <v>131</v>
      </c>
    </row>
    <row r="4340" spans="1:2" x14ac:dyDescent="0.2">
      <c r="A4340" t="s">
        <v>8864</v>
      </c>
      <c r="B4340">
        <v>3314</v>
      </c>
    </row>
    <row r="4341" spans="1:2" x14ac:dyDescent="0.2">
      <c r="A4341" t="s">
        <v>10490</v>
      </c>
      <c r="B4341">
        <v>4849</v>
      </c>
    </row>
    <row r="4342" spans="1:2" x14ac:dyDescent="0.2">
      <c r="A4342" t="s">
        <v>5822</v>
      </c>
      <c r="B4342">
        <v>2568</v>
      </c>
    </row>
    <row r="4343" spans="1:2" x14ac:dyDescent="0.2">
      <c r="A4343" t="s">
        <v>8748</v>
      </c>
      <c r="B4343">
        <v>3210</v>
      </c>
    </row>
    <row r="4344" spans="1:2" x14ac:dyDescent="0.2">
      <c r="A4344" t="s">
        <v>9070</v>
      </c>
      <c r="B4344">
        <v>3529</v>
      </c>
    </row>
    <row r="4345" spans="1:2" x14ac:dyDescent="0.2">
      <c r="A4345" t="s">
        <v>7305</v>
      </c>
      <c r="B4345">
        <v>2569</v>
      </c>
    </row>
    <row r="4346" spans="1:2" x14ac:dyDescent="0.2">
      <c r="A4346" t="s">
        <v>9891</v>
      </c>
      <c r="B4346">
        <v>3853</v>
      </c>
    </row>
    <row r="4347" spans="1:2" x14ac:dyDescent="0.2">
      <c r="A4347" t="s">
        <v>8283</v>
      </c>
      <c r="B4347">
        <v>2570</v>
      </c>
    </row>
    <row r="4348" spans="1:2" x14ac:dyDescent="0.2">
      <c r="A4348" t="s">
        <v>8786</v>
      </c>
      <c r="B4348">
        <v>3253</v>
      </c>
    </row>
    <row r="4349" spans="1:2" x14ac:dyDescent="0.2">
      <c r="A4349" t="s">
        <v>9341</v>
      </c>
      <c r="B4349">
        <v>5195</v>
      </c>
    </row>
    <row r="4350" spans="1:2" x14ac:dyDescent="0.2">
      <c r="A4350" t="s">
        <v>10223</v>
      </c>
      <c r="B4350">
        <v>5383</v>
      </c>
    </row>
    <row r="4351" spans="1:2" x14ac:dyDescent="0.2">
      <c r="A4351" t="s">
        <v>8078</v>
      </c>
      <c r="B4351">
        <v>2571</v>
      </c>
    </row>
    <row r="4352" spans="1:2" x14ac:dyDescent="0.2">
      <c r="A4352" t="s">
        <v>8023</v>
      </c>
      <c r="B4352">
        <v>2572</v>
      </c>
    </row>
    <row r="4353" spans="1:2" x14ac:dyDescent="0.2">
      <c r="A4353" t="s">
        <v>7839</v>
      </c>
      <c r="B4353">
        <v>4829</v>
      </c>
    </row>
    <row r="4354" spans="1:2" x14ac:dyDescent="0.2">
      <c r="A4354" t="s">
        <v>5821</v>
      </c>
      <c r="B4354">
        <v>2573</v>
      </c>
    </row>
    <row r="4355" spans="1:2" x14ac:dyDescent="0.2">
      <c r="A4355" t="s">
        <v>6875</v>
      </c>
      <c r="B4355">
        <v>2574</v>
      </c>
    </row>
    <row r="4356" spans="1:2" x14ac:dyDescent="0.2">
      <c r="A4356" t="s">
        <v>8185</v>
      </c>
      <c r="B4356">
        <v>2575</v>
      </c>
    </row>
    <row r="4357" spans="1:2" x14ac:dyDescent="0.2">
      <c r="A4357" t="s">
        <v>5819</v>
      </c>
      <c r="B4357">
        <v>2576</v>
      </c>
    </row>
    <row r="4358" spans="1:2" x14ac:dyDescent="0.2">
      <c r="A4358" t="s">
        <v>9434</v>
      </c>
      <c r="B4358">
        <v>5016</v>
      </c>
    </row>
    <row r="4359" spans="1:2" x14ac:dyDescent="0.2">
      <c r="A4359" t="s">
        <v>7493</v>
      </c>
      <c r="B4359">
        <v>2577</v>
      </c>
    </row>
    <row r="4360" spans="1:2" x14ac:dyDescent="0.2">
      <c r="A4360" t="s">
        <v>9860</v>
      </c>
      <c r="B4360">
        <v>3823</v>
      </c>
    </row>
    <row r="4361" spans="1:2" x14ac:dyDescent="0.2">
      <c r="A4361" t="s">
        <v>5818</v>
      </c>
      <c r="B4361">
        <v>2578</v>
      </c>
    </row>
    <row r="4362" spans="1:2" x14ac:dyDescent="0.2">
      <c r="A4362" t="s">
        <v>9029</v>
      </c>
      <c r="B4362">
        <v>3496</v>
      </c>
    </row>
    <row r="4363" spans="1:2" x14ac:dyDescent="0.2">
      <c r="A4363" t="s">
        <v>7328</v>
      </c>
      <c r="B4363">
        <v>2579</v>
      </c>
    </row>
    <row r="4364" spans="1:2" x14ac:dyDescent="0.2">
      <c r="A4364" t="s">
        <v>5816</v>
      </c>
      <c r="B4364">
        <v>2580</v>
      </c>
    </row>
    <row r="4365" spans="1:2" x14ac:dyDescent="0.2">
      <c r="A4365" t="s">
        <v>6907</v>
      </c>
      <c r="B4365">
        <v>2581</v>
      </c>
    </row>
    <row r="4366" spans="1:2" x14ac:dyDescent="0.2">
      <c r="A4366" t="s">
        <v>6892</v>
      </c>
      <c r="B4366">
        <v>2582</v>
      </c>
    </row>
    <row r="4367" spans="1:2" x14ac:dyDescent="0.2">
      <c r="A4367" t="s">
        <v>9521</v>
      </c>
      <c r="B4367">
        <v>5345</v>
      </c>
    </row>
    <row r="4368" spans="1:2" x14ac:dyDescent="0.2">
      <c r="A4368" t="s">
        <v>10214</v>
      </c>
      <c r="B4368">
        <v>4590</v>
      </c>
    </row>
    <row r="4369" spans="1:2" x14ac:dyDescent="0.2">
      <c r="A4369" t="s">
        <v>6338</v>
      </c>
      <c r="B4369">
        <v>2583</v>
      </c>
    </row>
    <row r="4370" spans="1:2" x14ac:dyDescent="0.2">
      <c r="A4370" t="s">
        <v>8586</v>
      </c>
      <c r="B4370">
        <v>2861</v>
      </c>
    </row>
    <row r="4371" spans="1:2" x14ac:dyDescent="0.2">
      <c r="A4371" t="s">
        <v>8160</v>
      </c>
      <c r="B4371">
        <v>2584</v>
      </c>
    </row>
    <row r="4372" spans="1:2" x14ac:dyDescent="0.2">
      <c r="A4372" t="s">
        <v>8684</v>
      </c>
      <c r="B4372">
        <v>3080</v>
      </c>
    </row>
    <row r="4373" spans="1:2" x14ac:dyDescent="0.2">
      <c r="A4373" t="s">
        <v>5815</v>
      </c>
      <c r="B4373">
        <v>2585</v>
      </c>
    </row>
    <row r="4374" spans="1:2" x14ac:dyDescent="0.2">
      <c r="A4374" t="s">
        <v>10015</v>
      </c>
      <c r="B4374">
        <v>4513</v>
      </c>
    </row>
    <row r="4375" spans="1:2" x14ac:dyDescent="0.2">
      <c r="A4375" t="s">
        <v>8209</v>
      </c>
      <c r="B4375">
        <v>2586</v>
      </c>
    </row>
    <row r="4376" spans="1:2" x14ac:dyDescent="0.2">
      <c r="A4376" t="s">
        <v>8670</v>
      </c>
      <c r="B4376">
        <v>3062</v>
      </c>
    </row>
    <row r="4377" spans="1:2" x14ac:dyDescent="0.2">
      <c r="A4377" t="s">
        <v>9123</v>
      </c>
      <c r="B4377">
        <v>3587</v>
      </c>
    </row>
    <row r="4378" spans="1:2" x14ac:dyDescent="0.2">
      <c r="A4378" t="s">
        <v>5814</v>
      </c>
      <c r="B4378">
        <v>2589</v>
      </c>
    </row>
    <row r="4379" spans="1:2" x14ac:dyDescent="0.2">
      <c r="A4379" t="s">
        <v>5836</v>
      </c>
      <c r="B4379">
        <v>2590</v>
      </c>
    </row>
    <row r="4380" spans="1:2" x14ac:dyDescent="0.2">
      <c r="A4380" t="s">
        <v>7986</v>
      </c>
      <c r="B4380">
        <v>2825</v>
      </c>
    </row>
    <row r="4381" spans="1:2" x14ac:dyDescent="0.2">
      <c r="A4381" t="s">
        <v>7973</v>
      </c>
      <c r="B4381">
        <v>2591</v>
      </c>
    </row>
    <row r="4382" spans="1:2" x14ac:dyDescent="0.2">
      <c r="A4382" t="s">
        <v>5812</v>
      </c>
      <c r="B4382">
        <v>2592</v>
      </c>
    </row>
    <row r="4383" spans="1:2" x14ac:dyDescent="0.2">
      <c r="A4383" t="s">
        <v>8106</v>
      </c>
      <c r="B4383">
        <v>2593</v>
      </c>
    </row>
    <row r="4384" spans="1:2" x14ac:dyDescent="0.2">
      <c r="A4384" t="s">
        <v>9406</v>
      </c>
      <c r="B4384">
        <v>5259</v>
      </c>
    </row>
    <row r="4385" spans="1:2" x14ac:dyDescent="0.2">
      <c r="A4385" t="s">
        <v>5811</v>
      </c>
      <c r="B4385">
        <v>2594</v>
      </c>
    </row>
    <row r="4386" spans="1:2" x14ac:dyDescent="0.2">
      <c r="A4386" t="s">
        <v>5810</v>
      </c>
      <c r="B4386">
        <v>2595</v>
      </c>
    </row>
    <row r="4387" spans="1:2" x14ac:dyDescent="0.2">
      <c r="A4387" t="s">
        <v>8391</v>
      </c>
      <c r="B4387">
        <v>2596</v>
      </c>
    </row>
    <row r="4388" spans="1:2" x14ac:dyDescent="0.2">
      <c r="A4388" t="s">
        <v>5809</v>
      </c>
      <c r="B4388">
        <v>2597</v>
      </c>
    </row>
    <row r="4389" spans="1:2" x14ac:dyDescent="0.2">
      <c r="A4389" t="s">
        <v>5665</v>
      </c>
      <c r="B4389">
        <v>2598</v>
      </c>
    </row>
    <row r="4390" spans="1:2" x14ac:dyDescent="0.2">
      <c r="A4390" t="s">
        <v>5806</v>
      </c>
      <c r="B4390">
        <v>2599</v>
      </c>
    </row>
    <row r="4391" spans="1:2" x14ac:dyDescent="0.2">
      <c r="A4391" t="s">
        <v>8192</v>
      </c>
      <c r="B4391">
        <v>2600</v>
      </c>
    </row>
    <row r="4392" spans="1:2" x14ac:dyDescent="0.2">
      <c r="A4392" t="s">
        <v>7436</v>
      </c>
      <c r="B4392">
        <v>2601</v>
      </c>
    </row>
    <row r="4393" spans="1:2" x14ac:dyDescent="0.2">
      <c r="A4393" t="s">
        <v>7437</v>
      </c>
      <c r="B4393">
        <v>4926</v>
      </c>
    </row>
    <row r="4394" spans="1:2" x14ac:dyDescent="0.2">
      <c r="A4394" t="s">
        <v>9564</v>
      </c>
      <c r="B4394">
        <v>3675</v>
      </c>
    </row>
    <row r="4395" spans="1:2" x14ac:dyDescent="0.2">
      <c r="A4395" t="s">
        <v>8701</v>
      </c>
      <c r="B4395">
        <v>3113</v>
      </c>
    </row>
    <row r="4396" spans="1:2" x14ac:dyDescent="0.2">
      <c r="A4396" t="s">
        <v>7369</v>
      </c>
      <c r="B4396">
        <v>2588</v>
      </c>
    </row>
    <row r="4397" spans="1:2" x14ac:dyDescent="0.2">
      <c r="A4397" t="s">
        <v>8580</v>
      </c>
      <c r="B4397">
        <v>1820</v>
      </c>
    </row>
    <row r="4398" spans="1:2" x14ac:dyDescent="0.2">
      <c r="A4398" t="s">
        <v>10431</v>
      </c>
      <c r="B4398">
        <v>4787</v>
      </c>
    </row>
    <row r="4399" spans="1:2" x14ac:dyDescent="0.2">
      <c r="A4399" t="s">
        <v>5805</v>
      </c>
      <c r="B4399">
        <v>2603</v>
      </c>
    </row>
    <row r="4400" spans="1:2" x14ac:dyDescent="0.2">
      <c r="A4400" t="s">
        <v>5804</v>
      </c>
      <c r="B4400">
        <v>2604</v>
      </c>
    </row>
    <row r="4401" spans="1:2" x14ac:dyDescent="0.2">
      <c r="A4401" t="s">
        <v>5803</v>
      </c>
      <c r="B4401">
        <v>2605</v>
      </c>
    </row>
    <row r="4402" spans="1:2" x14ac:dyDescent="0.2">
      <c r="A4402" t="s">
        <v>9256</v>
      </c>
      <c r="B4402">
        <v>5104</v>
      </c>
    </row>
    <row r="4403" spans="1:2" x14ac:dyDescent="0.2">
      <c r="A4403" t="s">
        <v>9491</v>
      </c>
      <c r="B4403">
        <v>5093</v>
      </c>
    </row>
    <row r="4404" spans="1:2" x14ac:dyDescent="0.2">
      <c r="A4404" t="s">
        <v>9516</v>
      </c>
      <c r="B4404">
        <v>5338</v>
      </c>
    </row>
    <row r="4405" spans="1:2" x14ac:dyDescent="0.2">
      <c r="A4405" t="s">
        <v>9897</v>
      </c>
      <c r="B4405">
        <v>5805</v>
      </c>
    </row>
    <row r="4406" spans="1:2" x14ac:dyDescent="0.2">
      <c r="A4406" t="s">
        <v>5802</v>
      </c>
      <c r="B4406">
        <v>2606</v>
      </c>
    </row>
    <row r="4407" spans="1:2" x14ac:dyDescent="0.2">
      <c r="A4407" t="s">
        <v>9315</v>
      </c>
      <c r="B4407">
        <v>5154</v>
      </c>
    </row>
    <row r="4408" spans="1:2" x14ac:dyDescent="0.2">
      <c r="A4408" t="s">
        <v>5801</v>
      </c>
      <c r="B4408">
        <v>2607</v>
      </c>
    </row>
    <row r="4409" spans="1:2" x14ac:dyDescent="0.2">
      <c r="A4409" t="s">
        <v>5800</v>
      </c>
      <c r="B4409">
        <v>2608</v>
      </c>
    </row>
    <row r="4410" spans="1:2" x14ac:dyDescent="0.2">
      <c r="A4410" t="s">
        <v>9147</v>
      </c>
      <c r="B4410">
        <v>3613</v>
      </c>
    </row>
    <row r="4411" spans="1:2" x14ac:dyDescent="0.2">
      <c r="A4411" t="s">
        <v>5799</v>
      </c>
      <c r="B4411">
        <v>2609</v>
      </c>
    </row>
    <row r="4412" spans="1:2" x14ac:dyDescent="0.2">
      <c r="A4412" t="s">
        <v>9931</v>
      </c>
      <c r="B4412">
        <v>3899</v>
      </c>
    </row>
    <row r="4413" spans="1:2" x14ac:dyDescent="0.2">
      <c r="A4413" t="s">
        <v>10260</v>
      </c>
      <c r="B4413">
        <v>4621</v>
      </c>
    </row>
    <row r="4414" spans="1:2" x14ac:dyDescent="0.2">
      <c r="A4414" t="s">
        <v>8353</v>
      </c>
      <c r="B4414">
        <v>2610</v>
      </c>
    </row>
    <row r="4415" spans="1:2" x14ac:dyDescent="0.2">
      <c r="A4415" t="s">
        <v>8411</v>
      </c>
      <c r="B4415">
        <v>2611</v>
      </c>
    </row>
    <row r="4416" spans="1:2" x14ac:dyDescent="0.2">
      <c r="A4416" t="s">
        <v>7418</v>
      </c>
      <c r="B4416">
        <v>2612</v>
      </c>
    </row>
    <row r="4417" spans="1:2" x14ac:dyDescent="0.2">
      <c r="A4417" t="s">
        <v>5798</v>
      </c>
      <c r="B4417">
        <v>2613</v>
      </c>
    </row>
    <row r="4418" spans="1:2" x14ac:dyDescent="0.2">
      <c r="A4418" t="s">
        <v>9259</v>
      </c>
      <c r="B4418">
        <v>5256</v>
      </c>
    </row>
    <row r="4419" spans="1:2" x14ac:dyDescent="0.2">
      <c r="A4419" t="s">
        <v>10478</v>
      </c>
      <c r="B4419">
        <v>4838</v>
      </c>
    </row>
    <row r="4420" spans="1:2" x14ac:dyDescent="0.2">
      <c r="A4420" t="s">
        <v>6888</v>
      </c>
      <c r="B4420">
        <v>2614</v>
      </c>
    </row>
    <row r="4421" spans="1:2" x14ac:dyDescent="0.2">
      <c r="A4421" t="s">
        <v>6887</v>
      </c>
      <c r="B4421">
        <v>2615</v>
      </c>
    </row>
    <row r="4422" spans="1:2" x14ac:dyDescent="0.2">
      <c r="A4422" t="s">
        <v>8539</v>
      </c>
      <c r="B4422">
        <v>1894</v>
      </c>
    </row>
    <row r="4423" spans="1:2" x14ac:dyDescent="0.2">
      <c r="A4423" t="s">
        <v>7548</v>
      </c>
      <c r="B4423">
        <v>2616</v>
      </c>
    </row>
    <row r="4424" spans="1:2" x14ac:dyDescent="0.2">
      <c r="A4424" t="s">
        <v>7435</v>
      </c>
      <c r="B4424">
        <v>2852</v>
      </c>
    </row>
    <row r="4425" spans="1:2" x14ac:dyDescent="0.2">
      <c r="A4425" t="s">
        <v>9905</v>
      </c>
      <c r="B4425">
        <v>3872</v>
      </c>
    </row>
    <row r="4426" spans="1:2" x14ac:dyDescent="0.2">
      <c r="A4426" t="s">
        <v>5963</v>
      </c>
      <c r="B4426">
        <v>2617</v>
      </c>
    </row>
    <row r="4427" spans="1:2" x14ac:dyDescent="0.2">
      <c r="A4427" t="s">
        <v>7854</v>
      </c>
      <c r="B4427">
        <v>2618</v>
      </c>
    </row>
    <row r="4428" spans="1:2" x14ac:dyDescent="0.2">
      <c r="A4428" t="s">
        <v>6685</v>
      </c>
      <c r="B4428">
        <v>2619</v>
      </c>
    </row>
    <row r="4429" spans="1:2" x14ac:dyDescent="0.2">
      <c r="A4429" t="s">
        <v>6886</v>
      </c>
      <c r="B4429">
        <v>2620</v>
      </c>
    </row>
    <row r="4430" spans="1:2" x14ac:dyDescent="0.2">
      <c r="A4430" t="s">
        <v>8814</v>
      </c>
      <c r="B4430">
        <v>3183</v>
      </c>
    </row>
    <row r="4431" spans="1:2" x14ac:dyDescent="0.2">
      <c r="A4431" t="s">
        <v>5796</v>
      </c>
      <c r="B4431">
        <v>3862</v>
      </c>
    </row>
    <row r="4432" spans="1:2" x14ac:dyDescent="0.2">
      <c r="A4432" t="s">
        <v>5797</v>
      </c>
      <c r="B4432">
        <v>2621</v>
      </c>
    </row>
    <row r="4433" spans="1:2" x14ac:dyDescent="0.2">
      <c r="A4433" t="s">
        <v>8819</v>
      </c>
      <c r="B4433">
        <v>3278</v>
      </c>
    </row>
    <row r="4434" spans="1:2" x14ac:dyDescent="0.2">
      <c r="A4434" t="s">
        <v>5943</v>
      </c>
      <c r="B4434">
        <v>2622</v>
      </c>
    </row>
    <row r="4435" spans="1:2" x14ac:dyDescent="0.2">
      <c r="A4435" t="s">
        <v>9043</v>
      </c>
      <c r="B4435">
        <v>3510</v>
      </c>
    </row>
    <row r="4436" spans="1:2" x14ac:dyDescent="0.2">
      <c r="A4436" t="s">
        <v>5795</v>
      </c>
      <c r="B4436">
        <v>2623</v>
      </c>
    </row>
    <row r="4437" spans="1:2" x14ac:dyDescent="0.2">
      <c r="A4437" t="s">
        <v>5702</v>
      </c>
      <c r="B4437">
        <v>2624</v>
      </c>
    </row>
    <row r="4438" spans="1:2" x14ac:dyDescent="0.2">
      <c r="A4438" t="s">
        <v>5794</v>
      </c>
      <c r="B4438">
        <v>2625</v>
      </c>
    </row>
    <row r="4439" spans="1:2" x14ac:dyDescent="0.2">
      <c r="A4439" t="s">
        <v>9920</v>
      </c>
      <c r="B4439">
        <v>3888</v>
      </c>
    </row>
    <row r="4440" spans="1:2" x14ac:dyDescent="0.2">
      <c r="A4440" t="s">
        <v>8139</v>
      </c>
      <c r="B4440">
        <v>2626</v>
      </c>
    </row>
    <row r="4441" spans="1:2" x14ac:dyDescent="0.2">
      <c r="A4441" t="s">
        <v>6964</v>
      </c>
      <c r="B4441">
        <v>2627</v>
      </c>
    </row>
    <row r="4442" spans="1:2" x14ac:dyDescent="0.2">
      <c r="A4442" t="s">
        <v>8824</v>
      </c>
      <c r="B4442">
        <v>3285</v>
      </c>
    </row>
    <row r="4443" spans="1:2" x14ac:dyDescent="0.2">
      <c r="A4443" t="s">
        <v>8825</v>
      </c>
      <c r="B4443">
        <v>3286</v>
      </c>
    </row>
    <row r="4444" spans="1:2" x14ac:dyDescent="0.2">
      <c r="A4444" t="s">
        <v>10068</v>
      </c>
      <c r="B4444">
        <v>4525</v>
      </c>
    </row>
    <row r="4445" spans="1:2" x14ac:dyDescent="0.2">
      <c r="A4445" t="s">
        <v>9965</v>
      </c>
      <c r="B4445">
        <v>3931</v>
      </c>
    </row>
    <row r="4446" spans="1:2" x14ac:dyDescent="0.2">
      <c r="A4446" t="s">
        <v>10044</v>
      </c>
      <c r="B4446">
        <v>4506</v>
      </c>
    </row>
    <row r="4447" spans="1:2" x14ac:dyDescent="0.2">
      <c r="A4447" t="s">
        <v>9374</v>
      </c>
      <c r="B4447">
        <v>5233</v>
      </c>
    </row>
    <row r="4448" spans="1:2" x14ac:dyDescent="0.2">
      <c r="A4448" t="s">
        <v>6891</v>
      </c>
      <c r="B4448">
        <v>2628</v>
      </c>
    </row>
    <row r="4449" spans="1:2" x14ac:dyDescent="0.2">
      <c r="A4449" t="s">
        <v>7357</v>
      </c>
      <c r="B4449">
        <v>2629</v>
      </c>
    </row>
    <row r="4450" spans="1:2" x14ac:dyDescent="0.2">
      <c r="A4450" t="s">
        <v>5792</v>
      </c>
      <c r="B4450">
        <v>2959</v>
      </c>
    </row>
    <row r="4451" spans="1:2" x14ac:dyDescent="0.2">
      <c r="A4451" t="s">
        <v>8470</v>
      </c>
      <c r="B4451">
        <v>2867</v>
      </c>
    </row>
    <row r="4452" spans="1:2" x14ac:dyDescent="0.2">
      <c r="A4452" t="s">
        <v>6885</v>
      </c>
      <c r="B4452">
        <v>2631</v>
      </c>
    </row>
    <row r="4453" spans="1:2" x14ac:dyDescent="0.2">
      <c r="A4453" t="s">
        <v>9062</v>
      </c>
      <c r="B4453">
        <v>2632</v>
      </c>
    </row>
    <row r="4454" spans="1:2" x14ac:dyDescent="0.2">
      <c r="A4454" t="s">
        <v>8978</v>
      </c>
      <c r="B4454">
        <v>3441</v>
      </c>
    </row>
    <row r="4455" spans="1:2" x14ac:dyDescent="0.2">
      <c r="A4455" t="s">
        <v>8022</v>
      </c>
      <c r="B4455">
        <v>2633</v>
      </c>
    </row>
    <row r="4456" spans="1:2" x14ac:dyDescent="0.2">
      <c r="A4456" t="s">
        <v>7838</v>
      </c>
      <c r="B4456">
        <v>4830</v>
      </c>
    </row>
    <row r="4457" spans="1:2" x14ac:dyDescent="0.2">
      <c r="A4457" t="s">
        <v>6890</v>
      </c>
      <c r="B4457">
        <v>2634</v>
      </c>
    </row>
    <row r="4458" spans="1:2" x14ac:dyDescent="0.2">
      <c r="A4458" t="s">
        <v>5791</v>
      </c>
      <c r="B4458">
        <v>2635</v>
      </c>
    </row>
    <row r="4459" spans="1:2" x14ac:dyDescent="0.2">
      <c r="A4459" t="s">
        <v>9895</v>
      </c>
      <c r="B4459">
        <v>3864</v>
      </c>
    </row>
    <row r="4460" spans="1:2" x14ac:dyDescent="0.2">
      <c r="A4460" t="s">
        <v>8801</v>
      </c>
      <c r="B4460">
        <v>3256</v>
      </c>
    </row>
    <row r="4461" spans="1:2" x14ac:dyDescent="0.2">
      <c r="A4461" t="s">
        <v>8036</v>
      </c>
      <c r="B4461">
        <v>2636</v>
      </c>
    </row>
    <row r="4462" spans="1:2" x14ac:dyDescent="0.2">
      <c r="A4462" t="s">
        <v>5790</v>
      </c>
      <c r="B4462">
        <v>2637</v>
      </c>
    </row>
    <row r="4463" spans="1:2" x14ac:dyDescent="0.2">
      <c r="A4463" t="s">
        <v>5787</v>
      </c>
      <c r="B4463">
        <v>2638</v>
      </c>
    </row>
    <row r="4464" spans="1:2" x14ac:dyDescent="0.2">
      <c r="A4464" t="s">
        <v>6848</v>
      </c>
      <c r="B4464">
        <v>2957</v>
      </c>
    </row>
    <row r="4465" spans="1:2" x14ac:dyDescent="0.2">
      <c r="A4465" t="s">
        <v>6849</v>
      </c>
      <c r="B4465">
        <v>2958</v>
      </c>
    </row>
    <row r="4466" spans="1:2" x14ac:dyDescent="0.2">
      <c r="A4466" t="s">
        <v>9243</v>
      </c>
      <c r="B4466">
        <v>5086</v>
      </c>
    </row>
    <row r="4467" spans="1:2" x14ac:dyDescent="0.2">
      <c r="A4467" t="s">
        <v>10054</v>
      </c>
      <c r="B4467">
        <v>5811</v>
      </c>
    </row>
    <row r="4468" spans="1:2" x14ac:dyDescent="0.2">
      <c r="A4468" t="s">
        <v>8236</v>
      </c>
      <c r="B4468">
        <v>2639</v>
      </c>
    </row>
    <row r="4469" spans="1:2" x14ac:dyDescent="0.2">
      <c r="A4469" t="s">
        <v>8496</v>
      </c>
      <c r="B4469">
        <v>2640</v>
      </c>
    </row>
    <row r="4470" spans="1:2" x14ac:dyDescent="0.2">
      <c r="A4470" t="s">
        <v>6900</v>
      </c>
      <c r="B4470">
        <v>2641</v>
      </c>
    </row>
    <row r="4471" spans="1:2" x14ac:dyDescent="0.2">
      <c r="A4471" t="s">
        <v>6889</v>
      </c>
      <c r="B4471">
        <v>2642</v>
      </c>
    </row>
    <row r="4472" spans="1:2" x14ac:dyDescent="0.2">
      <c r="A4472" t="s">
        <v>8282</v>
      </c>
      <c r="B4472">
        <v>2643</v>
      </c>
    </row>
    <row r="4473" spans="1:2" x14ac:dyDescent="0.2">
      <c r="A4473" t="s">
        <v>9475</v>
      </c>
      <c r="B4473">
        <v>5298</v>
      </c>
    </row>
    <row r="4474" spans="1:2" x14ac:dyDescent="0.2">
      <c r="A4474" t="s">
        <v>6690</v>
      </c>
      <c r="B4474">
        <v>2644</v>
      </c>
    </row>
    <row r="4475" spans="1:2" x14ac:dyDescent="0.2">
      <c r="A4475" t="s">
        <v>8203</v>
      </c>
      <c r="B4475">
        <v>2645</v>
      </c>
    </row>
    <row r="4476" spans="1:2" x14ac:dyDescent="0.2">
      <c r="A4476" t="s">
        <v>9253</v>
      </c>
      <c r="B4476">
        <v>5101</v>
      </c>
    </row>
    <row r="4477" spans="1:2" x14ac:dyDescent="0.2">
      <c r="A4477" t="s">
        <v>9898</v>
      </c>
      <c r="B4477">
        <v>3863</v>
      </c>
    </row>
    <row r="4478" spans="1:2" x14ac:dyDescent="0.2">
      <c r="A4478" t="s">
        <v>7692</v>
      </c>
      <c r="B4478">
        <v>2646</v>
      </c>
    </row>
    <row r="4479" spans="1:2" x14ac:dyDescent="0.2">
      <c r="A4479" t="s">
        <v>10312</v>
      </c>
      <c r="B4479">
        <v>4663</v>
      </c>
    </row>
    <row r="4480" spans="1:2" x14ac:dyDescent="0.2">
      <c r="A4480" t="s">
        <v>6691</v>
      </c>
      <c r="B4480">
        <v>2647</v>
      </c>
    </row>
    <row r="4481" spans="1:2" x14ac:dyDescent="0.2">
      <c r="A4481" t="s">
        <v>8352</v>
      </c>
      <c r="B4481">
        <v>2648</v>
      </c>
    </row>
    <row r="4482" spans="1:2" x14ac:dyDescent="0.2">
      <c r="A4482" t="s">
        <v>6884</v>
      </c>
      <c r="B4482">
        <v>2649</v>
      </c>
    </row>
    <row r="4483" spans="1:2" x14ac:dyDescent="0.2">
      <c r="A4483" t="s">
        <v>8257</v>
      </c>
      <c r="B4483">
        <v>2650</v>
      </c>
    </row>
    <row r="4484" spans="1:2" x14ac:dyDescent="0.2">
      <c r="A4484" t="s">
        <v>7641</v>
      </c>
      <c r="B4484">
        <v>2651</v>
      </c>
    </row>
    <row r="4485" spans="1:2" x14ac:dyDescent="0.2">
      <c r="A4485" t="s">
        <v>7642</v>
      </c>
      <c r="B4485">
        <v>2956</v>
      </c>
    </row>
    <row r="4486" spans="1:2" x14ac:dyDescent="0.2">
      <c r="A4486" t="s">
        <v>10316</v>
      </c>
      <c r="B4486">
        <v>4671</v>
      </c>
    </row>
    <row r="4487" spans="1:2" x14ac:dyDescent="0.2">
      <c r="A4487" t="s">
        <v>10317</v>
      </c>
      <c r="B4487">
        <v>4672</v>
      </c>
    </row>
    <row r="4488" spans="1:2" x14ac:dyDescent="0.2">
      <c r="A4488" t="s">
        <v>7502</v>
      </c>
      <c r="B4488">
        <v>2652</v>
      </c>
    </row>
    <row r="4489" spans="1:2" x14ac:dyDescent="0.2">
      <c r="A4489" t="s">
        <v>7643</v>
      </c>
      <c r="B4489">
        <v>2653</v>
      </c>
    </row>
    <row r="4490" spans="1:2" x14ac:dyDescent="0.2">
      <c r="A4490" t="s">
        <v>5786</v>
      </c>
      <c r="B4490">
        <v>2654</v>
      </c>
    </row>
    <row r="4491" spans="1:2" x14ac:dyDescent="0.2">
      <c r="A4491" t="s">
        <v>8668</v>
      </c>
      <c r="B4491">
        <v>3060</v>
      </c>
    </row>
    <row r="4492" spans="1:2" x14ac:dyDescent="0.2">
      <c r="A4492" t="s">
        <v>8164</v>
      </c>
      <c r="B4492">
        <v>2655</v>
      </c>
    </row>
    <row r="4493" spans="1:2" x14ac:dyDescent="0.2">
      <c r="A4493" t="s">
        <v>5785</v>
      </c>
      <c r="B4493">
        <v>2656</v>
      </c>
    </row>
    <row r="4494" spans="1:2" x14ac:dyDescent="0.2">
      <c r="A4494" t="s">
        <v>8687</v>
      </c>
      <c r="B4494">
        <v>3084</v>
      </c>
    </row>
    <row r="4495" spans="1:2" x14ac:dyDescent="0.2">
      <c r="A4495" t="s">
        <v>5778</v>
      </c>
      <c r="B4495">
        <v>2657</v>
      </c>
    </row>
    <row r="4496" spans="1:2" x14ac:dyDescent="0.2">
      <c r="A4496" t="s">
        <v>9279</v>
      </c>
      <c r="B4496">
        <v>5129</v>
      </c>
    </row>
    <row r="4497" spans="1:2" x14ac:dyDescent="0.2">
      <c r="A4497" t="s">
        <v>10424</v>
      </c>
      <c r="B4497">
        <v>4780</v>
      </c>
    </row>
    <row r="4498" spans="1:2" x14ac:dyDescent="0.2">
      <c r="A4498" t="s">
        <v>5777</v>
      </c>
      <c r="B4498">
        <v>2658</v>
      </c>
    </row>
    <row r="4499" spans="1:2" x14ac:dyDescent="0.2">
      <c r="A4499" t="s">
        <v>6789</v>
      </c>
      <c r="B4499">
        <v>2659</v>
      </c>
    </row>
    <row r="4500" spans="1:2" x14ac:dyDescent="0.2">
      <c r="A4500" t="s">
        <v>7379</v>
      </c>
      <c r="B4500">
        <v>2660</v>
      </c>
    </row>
    <row r="4501" spans="1:2" x14ac:dyDescent="0.2">
      <c r="A4501" t="s">
        <v>5827</v>
      </c>
      <c r="B4501">
        <v>2661</v>
      </c>
    </row>
    <row r="4502" spans="1:2" x14ac:dyDescent="0.2">
      <c r="A4502" t="s">
        <v>7033</v>
      </c>
      <c r="B4502">
        <v>2662</v>
      </c>
    </row>
    <row r="4503" spans="1:2" x14ac:dyDescent="0.2">
      <c r="A4503" t="s">
        <v>6883</v>
      </c>
      <c r="B4503">
        <v>2663</v>
      </c>
    </row>
    <row r="4504" spans="1:2" x14ac:dyDescent="0.2">
      <c r="A4504" t="s">
        <v>5776</v>
      </c>
      <c r="B4504">
        <v>2664</v>
      </c>
    </row>
    <row r="4505" spans="1:2" x14ac:dyDescent="0.2">
      <c r="A4505" t="s">
        <v>5773</v>
      </c>
      <c r="B4505">
        <v>2665</v>
      </c>
    </row>
    <row r="4506" spans="1:2" x14ac:dyDescent="0.2">
      <c r="A4506" t="s">
        <v>7938</v>
      </c>
      <c r="B4506">
        <v>2666</v>
      </c>
    </row>
    <row r="4507" spans="1:2" x14ac:dyDescent="0.2">
      <c r="A4507" t="s">
        <v>10070</v>
      </c>
      <c r="B4507">
        <v>4527</v>
      </c>
    </row>
    <row r="4508" spans="1:2" x14ac:dyDescent="0.2">
      <c r="A4508" t="s">
        <v>10071</v>
      </c>
      <c r="B4508">
        <v>4528</v>
      </c>
    </row>
    <row r="4509" spans="1:2" x14ac:dyDescent="0.2">
      <c r="A4509" t="s">
        <v>5772</v>
      </c>
      <c r="B4509">
        <v>2667</v>
      </c>
    </row>
    <row r="4510" spans="1:2" x14ac:dyDescent="0.2">
      <c r="A4510" t="s">
        <v>8275</v>
      </c>
      <c r="B4510">
        <v>2668</v>
      </c>
    </row>
    <row r="4511" spans="1:2" x14ac:dyDescent="0.2">
      <c r="A4511" t="s">
        <v>7594</v>
      </c>
      <c r="B4511">
        <v>2669</v>
      </c>
    </row>
    <row r="4512" spans="1:2" x14ac:dyDescent="0.2">
      <c r="A4512" t="s">
        <v>6692</v>
      </c>
      <c r="B4512">
        <v>2670</v>
      </c>
    </row>
    <row r="4513" spans="1:2" x14ac:dyDescent="0.2">
      <c r="A4513" t="s">
        <v>9115</v>
      </c>
      <c r="B4513">
        <v>3579</v>
      </c>
    </row>
    <row r="4514" spans="1:2" x14ac:dyDescent="0.2">
      <c r="A4514" t="s">
        <v>6882</v>
      </c>
      <c r="B4514">
        <v>2671</v>
      </c>
    </row>
    <row r="4515" spans="1:2" x14ac:dyDescent="0.2">
      <c r="A4515" t="s">
        <v>8750</v>
      </c>
      <c r="B4515">
        <v>493</v>
      </c>
    </row>
    <row r="4516" spans="1:2" x14ac:dyDescent="0.2">
      <c r="A4516" t="s">
        <v>9382</v>
      </c>
      <c r="B4516">
        <v>5241</v>
      </c>
    </row>
    <row r="4517" spans="1:2" x14ac:dyDescent="0.2">
      <c r="A4517" t="s">
        <v>6696</v>
      </c>
      <c r="B4517">
        <v>2672</v>
      </c>
    </row>
    <row r="4518" spans="1:2" x14ac:dyDescent="0.2">
      <c r="A4518" t="s">
        <v>5771</v>
      </c>
      <c r="B4518">
        <v>2673</v>
      </c>
    </row>
    <row r="4519" spans="1:2" x14ac:dyDescent="0.2">
      <c r="A4519" t="s">
        <v>5770</v>
      </c>
      <c r="B4519">
        <v>2674</v>
      </c>
    </row>
    <row r="4520" spans="1:2" x14ac:dyDescent="0.2">
      <c r="A4520" t="s">
        <v>5769</v>
      </c>
      <c r="B4520">
        <v>2675</v>
      </c>
    </row>
    <row r="4521" spans="1:2" x14ac:dyDescent="0.2">
      <c r="A4521" t="s">
        <v>7498</v>
      </c>
      <c r="B4521">
        <v>2676</v>
      </c>
    </row>
    <row r="4522" spans="1:2" x14ac:dyDescent="0.2">
      <c r="A4522" t="s">
        <v>8416</v>
      </c>
      <c r="B4522">
        <v>2677</v>
      </c>
    </row>
    <row r="4523" spans="1:2" x14ac:dyDescent="0.2">
      <c r="A4523" t="s">
        <v>6881</v>
      </c>
      <c r="B4523">
        <v>2678</v>
      </c>
    </row>
    <row r="4524" spans="1:2" x14ac:dyDescent="0.2">
      <c r="A4524" t="s">
        <v>6880</v>
      </c>
      <c r="B4524">
        <v>2679</v>
      </c>
    </row>
    <row r="4525" spans="1:2" x14ac:dyDescent="0.2">
      <c r="A4525" t="s">
        <v>7223</v>
      </c>
      <c r="B4525">
        <v>2681</v>
      </c>
    </row>
    <row r="4526" spans="1:2" x14ac:dyDescent="0.2">
      <c r="A4526" t="s">
        <v>7222</v>
      </c>
      <c r="B4526">
        <v>2120</v>
      </c>
    </row>
    <row r="4527" spans="1:2" x14ac:dyDescent="0.2">
      <c r="A4527" t="s">
        <v>7221</v>
      </c>
      <c r="B4527">
        <v>3657</v>
      </c>
    </row>
    <row r="4528" spans="1:2" x14ac:dyDescent="0.2">
      <c r="A4528" t="s">
        <v>7220</v>
      </c>
      <c r="B4528">
        <v>3151</v>
      </c>
    </row>
    <row r="4529" spans="1:2" x14ac:dyDescent="0.2">
      <c r="A4529" t="s">
        <v>7219</v>
      </c>
      <c r="B4529">
        <v>3181</v>
      </c>
    </row>
    <row r="4530" spans="1:2" x14ac:dyDescent="0.2">
      <c r="A4530" t="s">
        <v>6216</v>
      </c>
      <c r="B4530">
        <v>2682</v>
      </c>
    </row>
    <row r="4531" spans="1:2" x14ac:dyDescent="0.2">
      <c r="A4531" t="s">
        <v>5768</v>
      </c>
      <c r="B4531">
        <v>2683</v>
      </c>
    </row>
    <row r="4532" spans="1:2" x14ac:dyDescent="0.2">
      <c r="A4532" t="s">
        <v>5767</v>
      </c>
      <c r="B4532">
        <v>2684</v>
      </c>
    </row>
    <row r="4533" spans="1:2" x14ac:dyDescent="0.2">
      <c r="A4533" t="s">
        <v>7383</v>
      </c>
      <c r="B4533">
        <v>2685</v>
      </c>
    </row>
    <row r="4534" spans="1:2" x14ac:dyDescent="0.2">
      <c r="A4534" t="s">
        <v>7384</v>
      </c>
      <c r="B4534">
        <v>3462</v>
      </c>
    </row>
    <row r="4535" spans="1:2" x14ac:dyDescent="0.2">
      <c r="A4535" t="s">
        <v>9268</v>
      </c>
      <c r="B4535">
        <v>5117</v>
      </c>
    </row>
    <row r="4536" spans="1:2" x14ac:dyDescent="0.2">
      <c r="A4536" t="s">
        <v>8340</v>
      </c>
      <c r="B4536">
        <v>2686</v>
      </c>
    </row>
    <row r="4537" spans="1:2" x14ac:dyDescent="0.2">
      <c r="A4537" t="s">
        <v>5766</v>
      </c>
      <c r="B4537">
        <v>2687</v>
      </c>
    </row>
    <row r="4538" spans="1:2" x14ac:dyDescent="0.2">
      <c r="A4538" t="s">
        <v>6879</v>
      </c>
      <c r="B4538">
        <v>2688</v>
      </c>
    </row>
    <row r="4539" spans="1:2" x14ac:dyDescent="0.2">
      <c r="A4539" t="s">
        <v>8107</v>
      </c>
      <c r="B4539">
        <v>2689</v>
      </c>
    </row>
    <row r="4540" spans="1:2" x14ac:dyDescent="0.2">
      <c r="A4540" t="s">
        <v>5765</v>
      </c>
      <c r="B4540">
        <v>2690</v>
      </c>
    </row>
    <row r="4541" spans="1:2" x14ac:dyDescent="0.2">
      <c r="A4541" t="s">
        <v>8682</v>
      </c>
      <c r="B4541">
        <v>3078</v>
      </c>
    </row>
    <row r="4542" spans="1:2" x14ac:dyDescent="0.2">
      <c r="A4542" t="s">
        <v>7314</v>
      </c>
      <c r="B4542">
        <v>2691</v>
      </c>
    </row>
    <row r="4543" spans="1:2" x14ac:dyDescent="0.2">
      <c r="A4543" t="s">
        <v>5764</v>
      </c>
      <c r="B4543">
        <v>2692</v>
      </c>
    </row>
    <row r="4544" spans="1:2" x14ac:dyDescent="0.2">
      <c r="A4544" t="s">
        <v>7667</v>
      </c>
      <c r="B4544">
        <v>2693</v>
      </c>
    </row>
    <row r="4545" spans="1:2" x14ac:dyDescent="0.2">
      <c r="A4545" t="s">
        <v>8794</v>
      </c>
      <c r="B4545">
        <v>3642</v>
      </c>
    </row>
    <row r="4546" spans="1:2" x14ac:dyDescent="0.2">
      <c r="A4546" t="s">
        <v>5671</v>
      </c>
      <c r="B4546">
        <v>2694</v>
      </c>
    </row>
    <row r="4547" spans="1:2" x14ac:dyDescent="0.2">
      <c r="A4547" t="s">
        <v>5763</v>
      </c>
      <c r="B4547">
        <v>2695</v>
      </c>
    </row>
    <row r="4548" spans="1:2" x14ac:dyDescent="0.2">
      <c r="A4548" t="s">
        <v>8556</v>
      </c>
      <c r="B4548">
        <v>2697</v>
      </c>
    </row>
    <row r="4549" spans="1:2" x14ac:dyDescent="0.2">
      <c r="A4549" t="s">
        <v>8555</v>
      </c>
      <c r="B4549">
        <v>2696</v>
      </c>
    </row>
    <row r="4550" spans="1:2" x14ac:dyDescent="0.2">
      <c r="A4550" t="s">
        <v>5761</v>
      </c>
      <c r="B4550">
        <v>2999</v>
      </c>
    </row>
    <row r="4551" spans="1:2" x14ac:dyDescent="0.2">
      <c r="A4551" t="s">
        <v>6878</v>
      </c>
      <c r="B4551">
        <v>2698</v>
      </c>
    </row>
    <row r="4552" spans="1:2" x14ac:dyDescent="0.2">
      <c r="A4552" t="s">
        <v>5753</v>
      </c>
      <c r="B4552">
        <v>2699</v>
      </c>
    </row>
    <row r="4553" spans="1:2" x14ac:dyDescent="0.2">
      <c r="A4553" t="s">
        <v>6698</v>
      </c>
      <c r="B4553">
        <v>2700</v>
      </c>
    </row>
    <row r="4554" spans="1:2" x14ac:dyDescent="0.2">
      <c r="A4554" t="s">
        <v>7858</v>
      </c>
      <c r="B4554">
        <v>2701</v>
      </c>
    </row>
    <row r="4555" spans="1:2" x14ac:dyDescent="0.2">
      <c r="A4555" t="s">
        <v>8761</v>
      </c>
      <c r="B4555">
        <v>1126</v>
      </c>
    </row>
    <row r="4556" spans="1:2" x14ac:dyDescent="0.2">
      <c r="A4556" t="s">
        <v>7649</v>
      </c>
      <c r="B4556">
        <v>2702</v>
      </c>
    </row>
    <row r="4557" spans="1:2" x14ac:dyDescent="0.2">
      <c r="A4557" t="s">
        <v>5837</v>
      </c>
      <c r="B4557">
        <v>2704</v>
      </c>
    </row>
    <row r="4558" spans="1:2" x14ac:dyDescent="0.2">
      <c r="A4558" t="s">
        <v>8714</v>
      </c>
      <c r="B4558">
        <v>3168</v>
      </c>
    </row>
    <row r="4559" spans="1:2" x14ac:dyDescent="0.2">
      <c r="A4559" t="s">
        <v>7032</v>
      </c>
      <c r="B4559">
        <v>2705</v>
      </c>
    </row>
    <row r="4560" spans="1:2" x14ac:dyDescent="0.2">
      <c r="A4560" t="s">
        <v>5752</v>
      </c>
      <c r="B4560">
        <v>2706</v>
      </c>
    </row>
    <row r="4561" spans="1:2" x14ac:dyDescent="0.2">
      <c r="A4561" t="s">
        <v>10582</v>
      </c>
      <c r="B4561">
        <v>6002</v>
      </c>
    </row>
    <row r="4562" spans="1:2" x14ac:dyDescent="0.2">
      <c r="A4562" t="s">
        <v>10583</v>
      </c>
      <c r="B4562">
        <v>6001</v>
      </c>
    </row>
    <row r="4563" spans="1:2" x14ac:dyDescent="0.2">
      <c r="A4563" t="s">
        <v>10263</v>
      </c>
      <c r="B4563">
        <v>4624</v>
      </c>
    </row>
    <row r="4564" spans="1:2" x14ac:dyDescent="0.2">
      <c r="A4564" t="s">
        <v>9306</v>
      </c>
      <c r="B4564">
        <v>5145</v>
      </c>
    </row>
    <row r="4565" spans="1:2" x14ac:dyDescent="0.2">
      <c r="A4565" t="s">
        <v>10161</v>
      </c>
      <c r="B4565">
        <v>4552</v>
      </c>
    </row>
    <row r="4566" spans="1:2" x14ac:dyDescent="0.2">
      <c r="A4566" t="s">
        <v>10565</v>
      </c>
      <c r="B4566">
        <v>4923</v>
      </c>
    </row>
    <row r="4567" spans="1:2" x14ac:dyDescent="0.2">
      <c r="A4567" t="s">
        <v>10419</v>
      </c>
      <c r="B4567">
        <v>4776</v>
      </c>
    </row>
    <row r="4568" spans="1:2" x14ac:dyDescent="0.2">
      <c r="A4568" t="s">
        <v>10454</v>
      </c>
      <c r="B4568">
        <v>4811</v>
      </c>
    </row>
    <row r="4569" spans="1:2" x14ac:dyDescent="0.2">
      <c r="A4569" t="s">
        <v>10547</v>
      </c>
      <c r="B4569">
        <v>4909</v>
      </c>
    </row>
    <row r="4570" spans="1:2" x14ac:dyDescent="0.2">
      <c r="A4570" t="s">
        <v>10546</v>
      </c>
      <c r="B4570">
        <v>4908</v>
      </c>
    </row>
    <row r="4571" spans="1:2" x14ac:dyDescent="0.2">
      <c r="A4571" t="s">
        <v>10584</v>
      </c>
      <c r="B4571">
        <v>6112</v>
      </c>
    </row>
    <row r="4572" spans="1:2" x14ac:dyDescent="0.2">
      <c r="A4572" t="s">
        <v>10422</v>
      </c>
      <c r="B4572">
        <v>3540</v>
      </c>
    </row>
    <row r="4573" spans="1:2" x14ac:dyDescent="0.2">
      <c r="A4573" t="s">
        <v>10557</v>
      </c>
      <c r="B4573">
        <v>4917</v>
      </c>
    </row>
    <row r="4574" spans="1:2" x14ac:dyDescent="0.2">
      <c r="A4574" t="s">
        <v>10378</v>
      </c>
      <c r="B4574">
        <v>5818</v>
      </c>
    </row>
    <row r="4575" spans="1:2" x14ac:dyDescent="0.2">
      <c r="A4575" t="s">
        <v>10379</v>
      </c>
      <c r="B4575">
        <v>5819</v>
      </c>
    </row>
    <row r="4576" spans="1:2" x14ac:dyDescent="0.2">
      <c r="A4576" t="s">
        <v>8985</v>
      </c>
      <c r="B4576">
        <v>3449</v>
      </c>
    </row>
    <row r="4577" spans="1:2" x14ac:dyDescent="0.2">
      <c r="A4577" t="s">
        <v>9831</v>
      </c>
      <c r="B4577">
        <v>4136</v>
      </c>
    </row>
    <row r="4578" spans="1:2" x14ac:dyDescent="0.2">
      <c r="A4578" t="s">
        <v>9846</v>
      </c>
      <c r="B4578">
        <v>4138</v>
      </c>
    </row>
    <row r="4579" spans="1:2" x14ac:dyDescent="0.2">
      <c r="A4579" t="s">
        <v>10083</v>
      </c>
      <c r="B4579">
        <v>4250</v>
      </c>
    </row>
    <row r="4580" spans="1:2" x14ac:dyDescent="0.2">
      <c r="A4580" t="s">
        <v>10084</v>
      </c>
      <c r="B4580">
        <v>4251</v>
      </c>
    </row>
    <row r="4581" spans="1:2" x14ac:dyDescent="0.2">
      <c r="A4581" t="s">
        <v>8986</v>
      </c>
      <c r="B4581">
        <v>3448</v>
      </c>
    </row>
    <row r="4582" spans="1:2" x14ac:dyDescent="0.2">
      <c r="A4582" t="s">
        <v>8984</v>
      </c>
      <c r="B4582">
        <v>3447</v>
      </c>
    </row>
    <row r="4583" spans="1:2" x14ac:dyDescent="0.2">
      <c r="A4583" t="s">
        <v>10522</v>
      </c>
      <c r="B4583">
        <v>4884</v>
      </c>
    </row>
    <row r="4584" spans="1:2" x14ac:dyDescent="0.2">
      <c r="A4584" t="s">
        <v>10393</v>
      </c>
      <c r="B4584">
        <v>4751</v>
      </c>
    </row>
    <row r="4585" spans="1:2" x14ac:dyDescent="0.2">
      <c r="A4585" t="s">
        <v>10294</v>
      </c>
      <c r="B4585">
        <v>4294</v>
      </c>
    </row>
    <row r="4586" spans="1:2" x14ac:dyDescent="0.2">
      <c r="A4586" t="s">
        <v>8913</v>
      </c>
      <c r="B4586">
        <v>3379</v>
      </c>
    </row>
    <row r="4587" spans="1:2" x14ac:dyDescent="0.2">
      <c r="A4587" t="s">
        <v>9039</v>
      </c>
      <c r="B4587">
        <v>3506</v>
      </c>
    </row>
    <row r="4588" spans="1:2" x14ac:dyDescent="0.2">
      <c r="A4588" t="s">
        <v>8891</v>
      </c>
      <c r="B4588">
        <v>3355</v>
      </c>
    </row>
    <row r="4589" spans="1:2" x14ac:dyDescent="0.2">
      <c r="A4589" t="s">
        <v>8980</v>
      </c>
      <c r="B4589">
        <v>3443</v>
      </c>
    </row>
    <row r="4590" spans="1:2" x14ac:dyDescent="0.2">
      <c r="A4590" t="s">
        <v>8981</v>
      </c>
      <c r="B4590">
        <v>3444</v>
      </c>
    </row>
    <row r="4591" spans="1:2" x14ac:dyDescent="0.2">
      <c r="A4591" t="s">
        <v>8874</v>
      </c>
      <c r="B4591">
        <v>3337</v>
      </c>
    </row>
    <row r="4592" spans="1:2" x14ac:dyDescent="0.2">
      <c r="A4592" t="s">
        <v>9623</v>
      </c>
      <c r="B4592">
        <v>4044</v>
      </c>
    </row>
    <row r="4593" spans="1:2" x14ac:dyDescent="0.2">
      <c r="A4593" t="s">
        <v>8872</v>
      </c>
      <c r="B4593">
        <v>3335</v>
      </c>
    </row>
    <row r="4594" spans="1:2" x14ac:dyDescent="0.2">
      <c r="A4594" t="s">
        <v>10052</v>
      </c>
      <c r="B4594">
        <v>4204</v>
      </c>
    </row>
    <row r="4595" spans="1:2" x14ac:dyDescent="0.2">
      <c r="A4595" t="s">
        <v>9813</v>
      </c>
      <c r="B4595">
        <v>3768</v>
      </c>
    </row>
    <row r="4596" spans="1:2" x14ac:dyDescent="0.2">
      <c r="A4596" t="s">
        <v>9791</v>
      </c>
      <c r="B4596">
        <v>3753</v>
      </c>
    </row>
    <row r="4597" spans="1:2" x14ac:dyDescent="0.2">
      <c r="A4597" t="s">
        <v>9769</v>
      </c>
      <c r="B4597">
        <v>3734</v>
      </c>
    </row>
    <row r="4598" spans="1:2" x14ac:dyDescent="0.2">
      <c r="A4598" t="s">
        <v>8886</v>
      </c>
      <c r="B4598">
        <v>3350</v>
      </c>
    </row>
    <row r="4599" spans="1:2" x14ac:dyDescent="0.2">
      <c r="A4599" t="s">
        <v>9124</v>
      </c>
      <c r="B4599">
        <v>3588</v>
      </c>
    </row>
    <row r="4600" spans="1:2" x14ac:dyDescent="0.2">
      <c r="A4600" t="s">
        <v>8902</v>
      </c>
      <c r="B4600">
        <v>3368</v>
      </c>
    </row>
    <row r="4601" spans="1:2" x14ac:dyDescent="0.2">
      <c r="A4601" t="s">
        <v>10325</v>
      </c>
      <c r="B4601">
        <v>4304</v>
      </c>
    </row>
    <row r="4602" spans="1:2" x14ac:dyDescent="0.2">
      <c r="A4602" t="s">
        <v>10455</v>
      </c>
      <c r="B4602">
        <v>4812</v>
      </c>
    </row>
    <row r="4603" spans="1:2" x14ac:dyDescent="0.2">
      <c r="A4603" t="s">
        <v>10174</v>
      </c>
      <c r="B4603">
        <v>4267</v>
      </c>
    </row>
    <row r="4604" spans="1:2" x14ac:dyDescent="0.2">
      <c r="A4604" t="s">
        <v>8924</v>
      </c>
      <c r="B4604">
        <v>3391</v>
      </c>
    </row>
    <row r="4605" spans="1:2" x14ac:dyDescent="0.2">
      <c r="A4605" t="s">
        <v>10444</v>
      </c>
      <c r="B4605">
        <v>4798</v>
      </c>
    </row>
    <row r="4606" spans="1:2" x14ac:dyDescent="0.2">
      <c r="A4606" t="s">
        <v>8911</v>
      </c>
      <c r="B4606">
        <v>3377</v>
      </c>
    </row>
    <row r="4607" spans="1:2" x14ac:dyDescent="0.2">
      <c r="A4607" t="s">
        <v>8907</v>
      </c>
      <c r="B4607">
        <v>3373</v>
      </c>
    </row>
    <row r="4608" spans="1:2" x14ac:dyDescent="0.2">
      <c r="A4608" t="s">
        <v>10439</v>
      </c>
      <c r="B4608">
        <v>4155</v>
      </c>
    </row>
    <row r="4609" spans="1:2" x14ac:dyDescent="0.2">
      <c r="A4609" t="s">
        <v>8921</v>
      </c>
      <c r="B4609">
        <v>3387</v>
      </c>
    </row>
    <row r="4610" spans="1:2" x14ac:dyDescent="0.2">
      <c r="A4610" t="s">
        <v>8905</v>
      </c>
      <c r="B4610">
        <v>3370</v>
      </c>
    </row>
    <row r="4611" spans="1:2" x14ac:dyDescent="0.2">
      <c r="A4611" t="s">
        <v>8897</v>
      </c>
      <c r="B4611">
        <v>3363</v>
      </c>
    </row>
    <row r="4612" spans="1:2" x14ac:dyDescent="0.2">
      <c r="A4612" t="s">
        <v>8966</v>
      </c>
      <c r="B4612">
        <v>3430</v>
      </c>
    </row>
    <row r="4613" spans="1:2" x14ac:dyDescent="0.2">
      <c r="A4613" t="s">
        <v>8901</v>
      </c>
      <c r="B4613">
        <v>3367</v>
      </c>
    </row>
    <row r="4614" spans="1:2" x14ac:dyDescent="0.2">
      <c r="A4614" t="s">
        <v>8879</v>
      </c>
      <c r="B4614">
        <v>3342</v>
      </c>
    </row>
    <row r="4615" spans="1:2" x14ac:dyDescent="0.2">
      <c r="A4615" t="s">
        <v>10295</v>
      </c>
      <c r="B4615">
        <v>4295</v>
      </c>
    </row>
    <row r="4616" spans="1:2" x14ac:dyDescent="0.2">
      <c r="A4616" t="s">
        <v>8882</v>
      </c>
      <c r="B4616">
        <v>3345</v>
      </c>
    </row>
    <row r="4617" spans="1:2" x14ac:dyDescent="0.2">
      <c r="A4617" t="s">
        <v>8900</v>
      </c>
      <c r="B4617">
        <v>3366</v>
      </c>
    </row>
    <row r="4618" spans="1:2" x14ac:dyDescent="0.2">
      <c r="A4618" t="s">
        <v>10483</v>
      </c>
      <c r="B4618">
        <v>3359</v>
      </c>
    </row>
    <row r="4619" spans="1:2" x14ac:dyDescent="0.2">
      <c r="A4619" t="s">
        <v>8931</v>
      </c>
      <c r="B4619">
        <v>3397</v>
      </c>
    </row>
    <row r="4620" spans="1:2" x14ac:dyDescent="0.2">
      <c r="A4620" t="s">
        <v>8932</v>
      </c>
      <c r="B4620">
        <v>3398</v>
      </c>
    </row>
    <row r="4621" spans="1:2" x14ac:dyDescent="0.2">
      <c r="A4621" t="s">
        <v>8933</v>
      </c>
      <c r="B4621">
        <v>3399</v>
      </c>
    </row>
    <row r="4622" spans="1:2" x14ac:dyDescent="0.2">
      <c r="A4622" t="s">
        <v>8934</v>
      </c>
      <c r="B4622">
        <v>3400</v>
      </c>
    </row>
    <row r="4623" spans="1:2" x14ac:dyDescent="0.2">
      <c r="A4623" t="s">
        <v>8935</v>
      </c>
      <c r="B4623">
        <v>3401</v>
      </c>
    </row>
    <row r="4624" spans="1:2" x14ac:dyDescent="0.2">
      <c r="A4624" t="s">
        <v>8936</v>
      </c>
      <c r="B4624">
        <v>3402</v>
      </c>
    </row>
    <row r="4625" spans="1:2" x14ac:dyDescent="0.2">
      <c r="A4625" t="s">
        <v>8927</v>
      </c>
      <c r="B4625">
        <v>3393</v>
      </c>
    </row>
    <row r="4626" spans="1:2" x14ac:dyDescent="0.2">
      <c r="A4626" t="s">
        <v>8928</v>
      </c>
      <c r="B4626">
        <v>3394</v>
      </c>
    </row>
    <row r="4627" spans="1:2" x14ac:dyDescent="0.2">
      <c r="A4627" t="s">
        <v>8929</v>
      </c>
      <c r="B4627">
        <v>3395</v>
      </c>
    </row>
    <row r="4628" spans="1:2" x14ac:dyDescent="0.2">
      <c r="A4628" t="s">
        <v>8930</v>
      </c>
      <c r="B4628">
        <v>3396</v>
      </c>
    </row>
    <row r="4629" spans="1:2" x14ac:dyDescent="0.2">
      <c r="A4629" t="s">
        <v>10201</v>
      </c>
      <c r="B4629">
        <v>4279</v>
      </c>
    </row>
    <row r="4630" spans="1:2" x14ac:dyDescent="0.2">
      <c r="A4630" t="s">
        <v>8876</v>
      </c>
      <c r="B4630">
        <v>3339</v>
      </c>
    </row>
    <row r="4631" spans="1:2" x14ac:dyDescent="0.2">
      <c r="A4631" t="s">
        <v>8877</v>
      </c>
      <c r="B4631">
        <v>3340</v>
      </c>
    </row>
    <row r="4632" spans="1:2" x14ac:dyDescent="0.2">
      <c r="A4632" t="s">
        <v>8878</v>
      </c>
      <c r="B4632">
        <v>3341</v>
      </c>
    </row>
    <row r="4633" spans="1:2" x14ac:dyDescent="0.2">
      <c r="A4633" t="s">
        <v>8898</v>
      </c>
      <c r="B4633">
        <v>3364</v>
      </c>
    </row>
    <row r="4634" spans="1:2" x14ac:dyDescent="0.2">
      <c r="A4634" t="s">
        <v>8887</v>
      </c>
      <c r="B4634">
        <v>3351</v>
      </c>
    </row>
    <row r="4635" spans="1:2" x14ac:dyDescent="0.2">
      <c r="A4635" t="s">
        <v>10258</v>
      </c>
      <c r="B4635">
        <v>4283</v>
      </c>
    </row>
    <row r="4636" spans="1:2" x14ac:dyDescent="0.2">
      <c r="A4636" t="s">
        <v>8895</v>
      </c>
      <c r="B4636">
        <v>3361</v>
      </c>
    </row>
    <row r="4637" spans="1:2" x14ac:dyDescent="0.2">
      <c r="A4637" t="s">
        <v>9997</v>
      </c>
      <c r="B4637">
        <v>4150</v>
      </c>
    </row>
    <row r="4638" spans="1:2" x14ac:dyDescent="0.2">
      <c r="A4638" t="s">
        <v>10298</v>
      </c>
      <c r="B4638">
        <v>4298</v>
      </c>
    </row>
    <row r="4639" spans="1:2" x14ac:dyDescent="0.2">
      <c r="A4639" t="s">
        <v>9162</v>
      </c>
      <c r="B4639">
        <v>3358</v>
      </c>
    </row>
    <row r="4640" spans="1:2" x14ac:dyDescent="0.2">
      <c r="A4640" t="s">
        <v>8918</v>
      </c>
      <c r="B4640">
        <v>3384</v>
      </c>
    </row>
    <row r="4641" spans="1:2" x14ac:dyDescent="0.2">
      <c r="A4641" t="s">
        <v>8919</v>
      </c>
      <c r="B4641">
        <v>3385</v>
      </c>
    </row>
    <row r="4642" spans="1:2" x14ac:dyDescent="0.2">
      <c r="A4642" t="s">
        <v>10175</v>
      </c>
      <c r="B4642">
        <v>4268</v>
      </c>
    </row>
    <row r="4643" spans="1:2" x14ac:dyDescent="0.2">
      <c r="A4643" t="s">
        <v>8908</v>
      </c>
      <c r="B4643">
        <v>3374</v>
      </c>
    </row>
    <row r="4644" spans="1:2" x14ac:dyDescent="0.2">
      <c r="A4644" t="s">
        <v>8909</v>
      </c>
      <c r="B4644">
        <v>3375</v>
      </c>
    </row>
    <row r="4645" spans="1:2" x14ac:dyDescent="0.2">
      <c r="A4645" t="s">
        <v>8906</v>
      </c>
      <c r="B4645">
        <v>3372</v>
      </c>
    </row>
    <row r="4646" spans="1:2" x14ac:dyDescent="0.2">
      <c r="A4646" t="s">
        <v>9843</v>
      </c>
      <c r="B4646">
        <v>4137</v>
      </c>
    </row>
    <row r="4647" spans="1:2" x14ac:dyDescent="0.2">
      <c r="A4647" t="s">
        <v>8884</v>
      </c>
      <c r="B4647">
        <v>3348</v>
      </c>
    </row>
    <row r="4648" spans="1:2" x14ac:dyDescent="0.2">
      <c r="A4648" t="s">
        <v>8912</v>
      </c>
      <c r="B4648">
        <v>3378</v>
      </c>
    </row>
    <row r="4649" spans="1:2" x14ac:dyDescent="0.2">
      <c r="A4649" t="s">
        <v>8917</v>
      </c>
      <c r="B4649">
        <v>3383</v>
      </c>
    </row>
    <row r="4650" spans="1:2" x14ac:dyDescent="0.2">
      <c r="A4650" t="s">
        <v>10053</v>
      </c>
      <c r="B4650">
        <v>4205</v>
      </c>
    </row>
    <row r="4651" spans="1:2" x14ac:dyDescent="0.2">
      <c r="A4651" t="s">
        <v>10185</v>
      </c>
      <c r="B4651">
        <v>4273</v>
      </c>
    </row>
    <row r="4652" spans="1:2" x14ac:dyDescent="0.2">
      <c r="A4652" t="s">
        <v>10183</v>
      </c>
      <c r="B4652">
        <v>4270</v>
      </c>
    </row>
    <row r="4653" spans="1:2" x14ac:dyDescent="0.2">
      <c r="A4653" t="s">
        <v>10186</v>
      </c>
      <c r="B4653">
        <v>4274</v>
      </c>
    </row>
    <row r="4654" spans="1:2" x14ac:dyDescent="0.2">
      <c r="A4654" t="s">
        <v>8885</v>
      </c>
      <c r="B4654">
        <v>3349</v>
      </c>
    </row>
    <row r="4655" spans="1:2" x14ac:dyDescent="0.2">
      <c r="A4655" t="s">
        <v>8926</v>
      </c>
      <c r="B4655">
        <v>3392</v>
      </c>
    </row>
    <row r="4656" spans="1:2" x14ac:dyDescent="0.2">
      <c r="A4656" t="s">
        <v>9802</v>
      </c>
      <c r="B4656">
        <v>3763</v>
      </c>
    </row>
    <row r="4657" spans="1:2" x14ac:dyDescent="0.2">
      <c r="A4657" t="s">
        <v>9790</v>
      </c>
      <c r="B4657">
        <v>3752</v>
      </c>
    </row>
    <row r="4658" spans="1:2" x14ac:dyDescent="0.2">
      <c r="A4658" t="s">
        <v>10457</v>
      </c>
      <c r="B4658">
        <v>3346</v>
      </c>
    </row>
    <row r="4659" spans="1:2" x14ac:dyDescent="0.2">
      <c r="A4659" t="s">
        <v>8914</v>
      </c>
      <c r="B4659">
        <v>3380</v>
      </c>
    </row>
    <row r="4660" spans="1:2" x14ac:dyDescent="0.2">
      <c r="A4660" t="s">
        <v>9661</v>
      </c>
      <c r="B4660">
        <v>4082</v>
      </c>
    </row>
    <row r="4661" spans="1:2" x14ac:dyDescent="0.2">
      <c r="A4661" t="s">
        <v>8892</v>
      </c>
      <c r="B4661">
        <v>3356</v>
      </c>
    </row>
    <row r="4662" spans="1:2" x14ac:dyDescent="0.2">
      <c r="A4662" t="s">
        <v>10463</v>
      </c>
      <c r="B4662">
        <v>4818</v>
      </c>
    </row>
    <row r="4663" spans="1:2" x14ac:dyDescent="0.2">
      <c r="A4663" t="s">
        <v>10456</v>
      </c>
      <c r="B4663">
        <v>4813</v>
      </c>
    </row>
    <row r="4664" spans="1:2" x14ac:dyDescent="0.2">
      <c r="A4664" t="s">
        <v>10539</v>
      </c>
      <c r="B4664">
        <v>4815</v>
      </c>
    </row>
    <row r="4665" spans="1:2" x14ac:dyDescent="0.2">
      <c r="A4665" t="s">
        <v>10464</v>
      </c>
      <c r="B4665">
        <v>4819</v>
      </c>
    </row>
    <row r="4666" spans="1:2" x14ac:dyDescent="0.2">
      <c r="A4666" t="s">
        <v>10465</v>
      </c>
      <c r="B4666">
        <v>4820</v>
      </c>
    </row>
    <row r="4667" spans="1:2" x14ac:dyDescent="0.2">
      <c r="A4667" t="s">
        <v>10452</v>
      </c>
      <c r="B4667">
        <v>4271</v>
      </c>
    </row>
    <row r="4668" spans="1:2" x14ac:dyDescent="0.2">
      <c r="A4668" t="s">
        <v>10388</v>
      </c>
      <c r="B4668">
        <v>4748</v>
      </c>
    </row>
    <row r="4669" spans="1:2" x14ac:dyDescent="0.2">
      <c r="A4669" t="s">
        <v>10296</v>
      </c>
      <c r="B4669">
        <v>4296</v>
      </c>
    </row>
    <row r="4670" spans="1:2" x14ac:dyDescent="0.2">
      <c r="A4670" t="s">
        <v>10525</v>
      </c>
      <c r="B4670">
        <v>4887</v>
      </c>
    </row>
    <row r="4671" spans="1:2" x14ac:dyDescent="0.2">
      <c r="A4671" t="s">
        <v>10585</v>
      </c>
      <c r="B4671">
        <v>4883</v>
      </c>
    </row>
    <row r="4672" spans="1:2" x14ac:dyDescent="0.2">
      <c r="A4672" t="s">
        <v>8894</v>
      </c>
      <c r="B4672">
        <v>3360</v>
      </c>
    </row>
    <row r="4673" spans="1:2" x14ac:dyDescent="0.2">
      <c r="A4673" t="s">
        <v>8923</v>
      </c>
      <c r="B4673">
        <v>3390</v>
      </c>
    </row>
    <row r="4674" spans="1:2" x14ac:dyDescent="0.2">
      <c r="A4674" t="s">
        <v>8596</v>
      </c>
      <c r="B4674">
        <v>4783</v>
      </c>
    </row>
    <row r="4675" spans="1:2" x14ac:dyDescent="0.2">
      <c r="A4675" t="s">
        <v>10300</v>
      </c>
      <c r="B4675">
        <v>4301</v>
      </c>
    </row>
    <row r="4676" spans="1:2" x14ac:dyDescent="0.2">
      <c r="A4676" t="s">
        <v>10301</v>
      </c>
      <c r="B4676">
        <v>4302</v>
      </c>
    </row>
    <row r="4677" spans="1:2" x14ac:dyDescent="0.2">
      <c r="A4677" t="s">
        <v>10299</v>
      </c>
      <c r="B4677">
        <v>4299</v>
      </c>
    </row>
    <row r="4678" spans="1:2" x14ac:dyDescent="0.2">
      <c r="A4678" t="s">
        <v>10297</v>
      </c>
      <c r="B4678">
        <v>4297</v>
      </c>
    </row>
    <row r="4679" spans="1:2" x14ac:dyDescent="0.2">
      <c r="A4679" t="s">
        <v>10302</v>
      </c>
      <c r="B4679">
        <v>4303</v>
      </c>
    </row>
    <row r="4680" spans="1:2" x14ac:dyDescent="0.2">
      <c r="A4680" t="s">
        <v>10523</v>
      </c>
      <c r="B4680">
        <v>4885</v>
      </c>
    </row>
    <row r="4681" spans="1:2" x14ac:dyDescent="0.2">
      <c r="A4681" t="s">
        <v>8883</v>
      </c>
      <c r="B4681">
        <v>3347</v>
      </c>
    </row>
    <row r="4682" spans="1:2" x14ac:dyDescent="0.2">
      <c r="A4682" t="s">
        <v>8889</v>
      </c>
      <c r="B4682">
        <v>3352</v>
      </c>
    </row>
    <row r="4683" spans="1:2" x14ac:dyDescent="0.2">
      <c r="A4683" t="s">
        <v>8888</v>
      </c>
      <c r="B4683">
        <v>3353</v>
      </c>
    </row>
    <row r="4684" spans="1:2" x14ac:dyDescent="0.2">
      <c r="A4684" t="s">
        <v>8890</v>
      </c>
      <c r="B4684">
        <v>3354</v>
      </c>
    </row>
    <row r="4685" spans="1:2" x14ac:dyDescent="0.2">
      <c r="A4685" t="s">
        <v>8903</v>
      </c>
      <c r="B4685">
        <v>3369</v>
      </c>
    </row>
    <row r="4686" spans="1:2" x14ac:dyDescent="0.2">
      <c r="A4686" t="s">
        <v>8904</v>
      </c>
      <c r="B4686">
        <v>3371</v>
      </c>
    </row>
    <row r="4687" spans="1:2" x14ac:dyDescent="0.2">
      <c r="A4687" t="s">
        <v>9793</v>
      </c>
      <c r="B4687">
        <v>3755</v>
      </c>
    </row>
    <row r="4688" spans="1:2" x14ac:dyDescent="0.2">
      <c r="A4688" t="s">
        <v>9792</v>
      </c>
      <c r="B4688">
        <v>3754</v>
      </c>
    </row>
    <row r="4689" spans="1:2" x14ac:dyDescent="0.2">
      <c r="A4689" t="s">
        <v>8910</v>
      </c>
      <c r="B4689">
        <v>3376</v>
      </c>
    </row>
    <row r="4690" spans="1:2" x14ac:dyDescent="0.2">
      <c r="A4690" t="s">
        <v>9768</v>
      </c>
      <c r="B4690">
        <v>3733</v>
      </c>
    </row>
    <row r="4691" spans="1:2" x14ac:dyDescent="0.2">
      <c r="A4691" t="s">
        <v>8880</v>
      </c>
      <c r="B4691">
        <v>3343</v>
      </c>
    </row>
    <row r="4692" spans="1:2" x14ac:dyDescent="0.2">
      <c r="A4692" t="s">
        <v>10195</v>
      </c>
      <c r="B4692">
        <v>4276</v>
      </c>
    </row>
    <row r="4693" spans="1:2" x14ac:dyDescent="0.2">
      <c r="A4693" t="s">
        <v>10458</v>
      </c>
      <c r="B4693">
        <v>3245</v>
      </c>
    </row>
    <row r="4694" spans="1:2" x14ac:dyDescent="0.2">
      <c r="A4694" t="s">
        <v>10105</v>
      </c>
      <c r="B4694">
        <v>3724</v>
      </c>
    </row>
    <row r="4695" spans="1:2" x14ac:dyDescent="0.2">
      <c r="A4695" t="s">
        <v>8875</v>
      </c>
      <c r="B4695">
        <v>3338</v>
      </c>
    </row>
    <row r="4696" spans="1:2" x14ac:dyDescent="0.2">
      <c r="A4696" t="s">
        <v>8920</v>
      </c>
      <c r="B4696">
        <v>3386</v>
      </c>
    </row>
    <row r="4697" spans="1:2" x14ac:dyDescent="0.2">
      <c r="A4697" t="s">
        <v>8922</v>
      </c>
      <c r="B4697">
        <v>3389</v>
      </c>
    </row>
    <row r="4698" spans="1:2" x14ac:dyDescent="0.2">
      <c r="A4698" t="s">
        <v>10051</v>
      </c>
      <c r="B4698">
        <v>4203</v>
      </c>
    </row>
    <row r="4699" spans="1:2" x14ac:dyDescent="0.2">
      <c r="A4699" t="s">
        <v>10196</v>
      </c>
      <c r="B4699">
        <v>4277</v>
      </c>
    </row>
    <row r="4700" spans="1:2" x14ac:dyDescent="0.2">
      <c r="A4700" t="s">
        <v>9794</v>
      </c>
      <c r="B4700">
        <v>3762</v>
      </c>
    </row>
    <row r="4701" spans="1:2" x14ac:dyDescent="0.2">
      <c r="A4701" t="s">
        <v>8899</v>
      </c>
      <c r="B4701">
        <v>3365</v>
      </c>
    </row>
    <row r="4702" spans="1:2" x14ac:dyDescent="0.2">
      <c r="A4702" t="s">
        <v>8873</v>
      </c>
      <c r="B4702">
        <v>3336</v>
      </c>
    </row>
    <row r="4703" spans="1:2" x14ac:dyDescent="0.2">
      <c r="A4703" t="s">
        <v>10461</v>
      </c>
      <c r="B4703">
        <v>4817</v>
      </c>
    </row>
    <row r="4704" spans="1:2" x14ac:dyDescent="0.2">
      <c r="A4704" t="s">
        <v>9767</v>
      </c>
      <c r="B4704">
        <v>3732</v>
      </c>
    </row>
    <row r="4705" spans="1:2" x14ac:dyDescent="0.2">
      <c r="A4705" t="s">
        <v>10453</v>
      </c>
      <c r="B4705">
        <v>4810</v>
      </c>
    </row>
    <row r="4706" spans="1:2" x14ac:dyDescent="0.2">
      <c r="A4706" t="s">
        <v>10176</v>
      </c>
      <c r="B4706">
        <v>4269</v>
      </c>
    </row>
    <row r="4707" spans="1:2" x14ac:dyDescent="0.2">
      <c r="A4707" t="s">
        <v>9163</v>
      </c>
      <c r="B4707">
        <v>3631</v>
      </c>
    </row>
    <row r="4708" spans="1:2" x14ac:dyDescent="0.2">
      <c r="A4708" t="s">
        <v>9056</v>
      </c>
      <c r="B4708">
        <v>3521</v>
      </c>
    </row>
    <row r="4709" spans="1:2" x14ac:dyDescent="0.2">
      <c r="A4709" t="s">
        <v>8893</v>
      </c>
      <c r="B4709">
        <v>3357</v>
      </c>
    </row>
    <row r="4710" spans="1:2" x14ac:dyDescent="0.2">
      <c r="A4710" t="s">
        <v>8896</v>
      </c>
      <c r="B4710">
        <v>3362</v>
      </c>
    </row>
    <row r="4711" spans="1:2" x14ac:dyDescent="0.2">
      <c r="A4711" t="s">
        <v>8915</v>
      </c>
      <c r="B4711">
        <v>3381</v>
      </c>
    </row>
    <row r="4712" spans="1:2" x14ac:dyDescent="0.2">
      <c r="A4712" t="s">
        <v>8916</v>
      </c>
      <c r="B4712">
        <v>3382</v>
      </c>
    </row>
    <row r="4713" spans="1:2" x14ac:dyDescent="0.2">
      <c r="A4713" t="s">
        <v>8881</v>
      </c>
      <c r="B4713">
        <v>3344</v>
      </c>
    </row>
    <row r="4714" spans="1:2" x14ac:dyDescent="0.2">
      <c r="A4714" t="s">
        <v>10500</v>
      </c>
      <c r="B4714">
        <v>4843</v>
      </c>
    </row>
    <row r="4715" spans="1:2" x14ac:dyDescent="0.2">
      <c r="A4715" t="s">
        <v>10519</v>
      </c>
      <c r="B4715">
        <v>5820</v>
      </c>
    </row>
    <row r="4716" spans="1:2" x14ac:dyDescent="0.2">
      <c r="A4716" t="s">
        <v>10232</v>
      </c>
      <c r="B4716">
        <v>4288</v>
      </c>
    </row>
    <row r="4717" spans="1:2" x14ac:dyDescent="0.2">
      <c r="A4717" t="s">
        <v>10231</v>
      </c>
      <c r="B4717">
        <v>4289</v>
      </c>
    </row>
    <row r="4718" spans="1:2" x14ac:dyDescent="0.2">
      <c r="A4718" t="s">
        <v>8757</v>
      </c>
      <c r="B4718">
        <v>3222</v>
      </c>
    </row>
    <row r="4719" spans="1:2" x14ac:dyDescent="0.2">
      <c r="A4719" t="s">
        <v>8925</v>
      </c>
      <c r="B4719">
        <v>3388</v>
      </c>
    </row>
    <row r="4720" spans="1:2" x14ac:dyDescent="0.2">
      <c r="A4720" t="s">
        <v>10509</v>
      </c>
      <c r="B4720">
        <v>4871</v>
      </c>
    </row>
    <row r="4721" spans="1:2" x14ac:dyDescent="0.2">
      <c r="A4721" t="s">
        <v>10469</v>
      </c>
      <c r="B4721">
        <v>4825</v>
      </c>
    </row>
    <row r="4722" spans="1:2" x14ac:dyDescent="0.2">
      <c r="A4722" t="s">
        <v>10427</v>
      </c>
      <c r="B4722">
        <v>4154</v>
      </c>
    </row>
    <row r="4723" spans="1:2" x14ac:dyDescent="0.2">
      <c r="A4723" t="s">
        <v>10472</v>
      </c>
      <c r="B4723">
        <v>4831</v>
      </c>
    </row>
    <row r="4724" spans="1:2" x14ac:dyDescent="0.2">
      <c r="A4724" t="s">
        <v>10471</v>
      </c>
      <c r="B4724">
        <v>4827</v>
      </c>
    </row>
    <row r="4725" spans="1:2" x14ac:dyDescent="0.2">
      <c r="A4725" t="s">
        <v>10435</v>
      </c>
      <c r="B4725">
        <v>4306</v>
      </c>
    </row>
    <row r="4726" spans="1:2" x14ac:dyDescent="0.2">
      <c r="A4726" t="s">
        <v>10460</v>
      </c>
      <c r="B4726">
        <v>4157</v>
      </c>
    </row>
    <row r="4727" spans="1:2" x14ac:dyDescent="0.2">
      <c r="A4727" t="s">
        <v>9682</v>
      </c>
      <c r="B4727">
        <v>4100</v>
      </c>
    </row>
    <row r="4728" spans="1:2" x14ac:dyDescent="0.2">
      <c r="A4728" t="s">
        <v>9581</v>
      </c>
      <c r="B4728">
        <v>4000</v>
      </c>
    </row>
    <row r="4729" spans="1:2" x14ac:dyDescent="0.2">
      <c r="A4729" t="s">
        <v>9683</v>
      </c>
      <c r="B4729">
        <v>4101</v>
      </c>
    </row>
    <row r="4730" spans="1:2" x14ac:dyDescent="0.2">
      <c r="A4730" t="s">
        <v>9615</v>
      </c>
      <c r="B4730">
        <v>4036</v>
      </c>
    </row>
    <row r="4731" spans="1:2" x14ac:dyDescent="0.2">
      <c r="A4731" t="s">
        <v>9684</v>
      </c>
      <c r="B4731">
        <v>4102</v>
      </c>
    </row>
    <row r="4732" spans="1:2" x14ac:dyDescent="0.2">
      <c r="A4732" t="s">
        <v>9616</v>
      </c>
      <c r="B4732">
        <v>4037</v>
      </c>
    </row>
    <row r="4733" spans="1:2" x14ac:dyDescent="0.2">
      <c r="A4733" t="s">
        <v>9685</v>
      </c>
      <c r="B4733">
        <v>4103</v>
      </c>
    </row>
    <row r="4734" spans="1:2" x14ac:dyDescent="0.2">
      <c r="A4734" t="s">
        <v>9686</v>
      </c>
      <c r="B4734">
        <v>4104</v>
      </c>
    </row>
    <row r="4735" spans="1:2" x14ac:dyDescent="0.2">
      <c r="A4735" t="s">
        <v>9687</v>
      </c>
      <c r="B4735">
        <v>4105</v>
      </c>
    </row>
    <row r="4736" spans="1:2" x14ac:dyDescent="0.2">
      <c r="A4736" t="s">
        <v>9688</v>
      </c>
      <c r="B4736">
        <v>4106</v>
      </c>
    </row>
    <row r="4737" spans="1:2" x14ac:dyDescent="0.2">
      <c r="A4737" t="s">
        <v>9689</v>
      </c>
      <c r="B4737">
        <v>4107</v>
      </c>
    </row>
    <row r="4738" spans="1:2" x14ac:dyDescent="0.2">
      <c r="A4738" t="s">
        <v>9617</v>
      </c>
      <c r="B4738">
        <v>4038</v>
      </c>
    </row>
    <row r="4739" spans="1:2" x14ac:dyDescent="0.2">
      <c r="A4739" t="s">
        <v>9618</v>
      </c>
      <c r="B4739">
        <v>4039</v>
      </c>
    </row>
    <row r="4740" spans="1:2" x14ac:dyDescent="0.2">
      <c r="A4740" t="s">
        <v>9690</v>
      </c>
      <c r="B4740">
        <v>4108</v>
      </c>
    </row>
    <row r="4741" spans="1:2" x14ac:dyDescent="0.2">
      <c r="A4741" t="s">
        <v>9691</v>
      </c>
      <c r="B4741">
        <v>4109</v>
      </c>
    </row>
    <row r="4742" spans="1:2" x14ac:dyDescent="0.2">
      <c r="A4742" t="s">
        <v>9692</v>
      </c>
      <c r="B4742">
        <v>4110</v>
      </c>
    </row>
    <row r="4743" spans="1:2" x14ac:dyDescent="0.2">
      <c r="A4743" t="s">
        <v>9582</v>
      </c>
      <c r="B4743">
        <v>4001</v>
      </c>
    </row>
    <row r="4744" spans="1:2" x14ac:dyDescent="0.2">
      <c r="A4744" t="s">
        <v>9619</v>
      </c>
      <c r="B4744">
        <v>4040</v>
      </c>
    </row>
    <row r="4745" spans="1:2" x14ac:dyDescent="0.2">
      <c r="A4745" t="s">
        <v>9693</v>
      </c>
      <c r="B4745">
        <v>4111</v>
      </c>
    </row>
    <row r="4746" spans="1:2" x14ac:dyDescent="0.2">
      <c r="A4746" t="s">
        <v>9694</v>
      </c>
      <c r="B4746">
        <v>4112</v>
      </c>
    </row>
    <row r="4747" spans="1:2" x14ac:dyDescent="0.2">
      <c r="A4747" t="s">
        <v>9620</v>
      </c>
      <c r="B4747">
        <v>4041</v>
      </c>
    </row>
    <row r="4748" spans="1:2" x14ac:dyDescent="0.2">
      <c r="A4748" t="s">
        <v>9621</v>
      </c>
      <c r="B4748">
        <v>4042</v>
      </c>
    </row>
    <row r="4749" spans="1:2" x14ac:dyDescent="0.2">
      <c r="A4749" t="s">
        <v>9622</v>
      </c>
      <c r="B4749">
        <v>4043</v>
      </c>
    </row>
    <row r="4750" spans="1:2" x14ac:dyDescent="0.2">
      <c r="A4750" t="s">
        <v>10189</v>
      </c>
      <c r="B4750">
        <v>4275</v>
      </c>
    </row>
    <row r="4751" spans="1:2" x14ac:dyDescent="0.2">
      <c r="A4751" t="s">
        <v>10086</v>
      </c>
      <c r="B4751">
        <v>4206</v>
      </c>
    </row>
    <row r="4752" spans="1:2" x14ac:dyDescent="0.2">
      <c r="A4752" t="s">
        <v>9695</v>
      </c>
      <c r="B4752">
        <v>4113</v>
      </c>
    </row>
    <row r="4753" spans="1:2" x14ac:dyDescent="0.2">
      <c r="A4753" t="s">
        <v>9805</v>
      </c>
      <c r="B4753">
        <v>4123</v>
      </c>
    </row>
    <row r="4754" spans="1:2" x14ac:dyDescent="0.2">
      <c r="A4754" t="s">
        <v>9847</v>
      </c>
      <c r="B4754">
        <v>4139</v>
      </c>
    </row>
    <row r="4755" spans="1:2" x14ac:dyDescent="0.2">
      <c r="A4755" t="s">
        <v>9696</v>
      </c>
      <c r="B4755">
        <v>4114</v>
      </c>
    </row>
    <row r="4756" spans="1:2" x14ac:dyDescent="0.2">
      <c r="A4756" t="s">
        <v>9697</v>
      </c>
      <c r="B4756">
        <v>4115</v>
      </c>
    </row>
    <row r="4757" spans="1:2" x14ac:dyDescent="0.2">
      <c r="A4757" t="s">
        <v>9698</v>
      </c>
      <c r="B4757">
        <v>4116</v>
      </c>
    </row>
    <row r="4758" spans="1:2" x14ac:dyDescent="0.2">
      <c r="A4758" t="s">
        <v>9699</v>
      </c>
      <c r="B4758">
        <v>4117</v>
      </c>
    </row>
    <row r="4759" spans="1:2" x14ac:dyDescent="0.2">
      <c r="A4759" t="s">
        <v>10362</v>
      </c>
      <c r="B4759">
        <v>4305</v>
      </c>
    </row>
    <row r="4760" spans="1:2" x14ac:dyDescent="0.2">
      <c r="A4760" t="s">
        <v>9829</v>
      </c>
      <c r="B4760">
        <v>4134</v>
      </c>
    </row>
    <row r="4761" spans="1:2" x14ac:dyDescent="0.2">
      <c r="A4761" t="s">
        <v>9830</v>
      </c>
      <c r="B4761">
        <v>4135</v>
      </c>
    </row>
    <row r="4762" spans="1:2" x14ac:dyDescent="0.2">
      <c r="A4762" t="s">
        <v>9624</v>
      </c>
      <c r="B4762">
        <v>4045</v>
      </c>
    </row>
    <row r="4763" spans="1:2" x14ac:dyDescent="0.2">
      <c r="A4763" t="s">
        <v>9700</v>
      </c>
      <c r="B4763">
        <v>4118</v>
      </c>
    </row>
    <row r="4764" spans="1:2" x14ac:dyDescent="0.2">
      <c r="A4764" t="s">
        <v>9701</v>
      </c>
      <c r="B4764">
        <v>4119</v>
      </c>
    </row>
    <row r="4765" spans="1:2" x14ac:dyDescent="0.2">
      <c r="A4765" t="s">
        <v>9584</v>
      </c>
      <c r="B4765">
        <v>4002</v>
      </c>
    </row>
    <row r="4766" spans="1:2" x14ac:dyDescent="0.2">
      <c r="A4766" t="s">
        <v>9585</v>
      </c>
      <c r="B4766">
        <v>4003</v>
      </c>
    </row>
    <row r="4767" spans="1:2" x14ac:dyDescent="0.2">
      <c r="A4767" t="s">
        <v>9702</v>
      </c>
      <c r="B4767">
        <v>4120</v>
      </c>
    </row>
    <row r="4768" spans="1:2" x14ac:dyDescent="0.2">
      <c r="A4768" t="s">
        <v>9625</v>
      </c>
      <c r="B4768">
        <v>4046</v>
      </c>
    </row>
    <row r="4769" spans="1:2" x14ac:dyDescent="0.2">
      <c r="A4769" t="s">
        <v>9626</v>
      </c>
      <c r="B4769">
        <v>4047</v>
      </c>
    </row>
    <row r="4770" spans="1:2" x14ac:dyDescent="0.2">
      <c r="A4770" t="s">
        <v>9586</v>
      </c>
      <c r="B4770">
        <v>4004</v>
      </c>
    </row>
    <row r="4771" spans="1:2" x14ac:dyDescent="0.2">
      <c r="A4771" t="s">
        <v>9817</v>
      </c>
      <c r="B4771">
        <v>4131</v>
      </c>
    </row>
    <row r="4772" spans="1:2" x14ac:dyDescent="0.2">
      <c r="A4772" t="s">
        <v>9627</v>
      </c>
      <c r="B4772">
        <v>4048</v>
      </c>
    </row>
    <row r="4773" spans="1:2" x14ac:dyDescent="0.2">
      <c r="A4773" t="s">
        <v>10109</v>
      </c>
      <c r="B4773">
        <v>4212</v>
      </c>
    </row>
    <row r="4774" spans="1:2" x14ac:dyDescent="0.2">
      <c r="A4774" t="s">
        <v>9628</v>
      </c>
      <c r="B4774">
        <v>4049</v>
      </c>
    </row>
    <row r="4775" spans="1:2" x14ac:dyDescent="0.2">
      <c r="A4775" t="s">
        <v>9587</v>
      </c>
      <c r="B4775">
        <v>4005</v>
      </c>
    </row>
    <row r="4776" spans="1:2" x14ac:dyDescent="0.2">
      <c r="A4776" t="s">
        <v>9629</v>
      </c>
      <c r="B4776">
        <v>4050</v>
      </c>
    </row>
    <row r="4777" spans="1:2" x14ac:dyDescent="0.2">
      <c r="A4777" t="s">
        <v>10117</v>
      </c>
      <c r="B4777">
        <v>4220</v>
      </c>
    </row>
    <row r="4778" spans="1:2" x14ac:dyDescent="0.2">
      <c r="A4778" t="s">
        <v>9588</v>
      </c>
      <c r="B4778">
        <v>4006</v>
      </c>
    </row>
    <row r="4779" spans="1:2" x14ac:dyDescent="0.2">
      <c r="A4779" t="s">
        <v>9977</v>
      </c>
      <c r="B4779">
        <v>4201</v>
      </c>
    </row>
    <row r="4780" spans="1:2" x14ac:dyDescent="0.2">
      <c r="A4780" t="s">
        <v>10110</v>
      </c>
      <c r="B4780">
        <v>4213</v>
      </c>
    </row>
    <row r="4781" spans="1:2" x14ac:dyDescent="0.2">
      <c r="A4781" t="s">
        <v>9630</v>
      </c>
      <c r="B4781">
        <v>4051</v>
      </c>
    </row>
    <row r="4782" spans="1:2" x14ac:dyDescent="0.2">
      <c r="A4782" t="s">
        <v>9631</v>
      </c>
      <c r="B4782">
        <v>4052</v>
      </c>
    </row>
    <row r="4783" spans="1:2" x14ac:dyDescent="0.2">
      <c r="A4783" t="s">
        <v>9632</v>
      </c>
      <c r="B4783">
        <v>4053</v>
      </c>
    </row>
    <row r="4784" spans="1:2" x14ac:dyDescent="0.2">
      <c r="A4784" t="s">
        <v>9589</v>
      </c>
      <c r="B4784">
        <v>4007</v>
      </c>
    </row>
    <row r="4785" spans="1:2" x14ac:dyDescent="0.2">
      <c r="A4785" t="s">
        <v>9808</v>
      </c>
      <c r="B4785">
        <v>4127</v>
      </c>
    </row>
    <row r="4786" spans="1:2" x14ac:dyDescent="0.2">
      <c r="A4786" t="s">
        <v>9902</v>
      </c>
      <c r="B4786">
        <v>5806</v>
      </c>
    </row>
    <row r="4787" spans="1:2" x14ac:dyDescent="0.2">
      <c r="A4787" t="s">
        <v>10330</v>
      </c>
      <c r="B4787">
        <v>5905</v>
      </c>
    </row>
    <row r="4788" spans="1:2" x14ac:dyDescent="0.2">
      <c r="A4788" t="s">
        <v>10367</v>
      </c>
      <c r="B4788">
        <v>4152</v>
      </c>
    </row>
    <row r="4789" spans="1:2" x14ac:dyDescent="0.2">
      <c r="A4789" t="s">
        <v>9633</v>
      </c>
      <c r="B4789">
        <v>4054</v>
      </c>
    </row>
    <row r="4790" spans="1:2" x14ac:dyDescent="0.2">
      <c r="A4790" t="s">
        <v>9634</v>
      </c>
      <c r="B4790">
        <v>4055</v>
      </c>
    </row>
    <row r="4791" spans="1:2" x14ac:dyDescent="0.2">
      <c r="A4791" t="s">
        <v>10042</v>
      </c>
      <c r="B4791">
        <v>4202</v>
      </c>
    </row>
    <row r="4792" spans="1:2" x14ac:dyDescent="0.2">
      <c r="A4792" t="s">
        <v>9635</v>
      </c>
      <c r="B4792">
        <v>4056</v>
      </c>
    </row>
    <row r="4793" spans="1:2" x14ac:dyDescent="0.2">
      <c r="A4793" t="s">
        <v>9804</v>
      </c>
      <c r="B4793">
        <v>4122</v>
      </c>
    </row>
    <row r="4794" spans="1:2" x14ac:dyDescent="0.2">
      <c r="A4794" t="s">
        <v>9590</v>
      </c>
      <c r="B4794">
        <v>4008</v>
      </c>
    </row>
    <row r="4795" spans="1:2" x14ac:dyDescent="0.2">
      <c r="A4795" t="s">
        <v>9816</v>
      </c>
      <c r="B4795">
        <v>4130</v>
      </c>
    </row>
    <row r="4796" spans="1:2" x14ac:dyDescent="0.2">
      <c r="A4796" t="s">
        <v>10259</v>
      </c>
      <c r="B4796">
        <v>4284</v>
      </c>
    </row>
    <row r="4797" spans="1:2" x14ac:dyDescent="0.2">
      <c r="A4797" t="s">
        <v>10118</v>
      </c>
      <c r="B4797">
        <v>4221</v>
      </c>
    </row>
    <row r="4798" spans="1:2" x14ac:dyDescent="0.2">
      <c r="A4798" t="s">
        <v>10126</v>
      </c>
      <c r="B4798">
        <v>4228</v>
      </c>
    </row>
    <row r="4799" spans="1:2" x14ac:dyDescent="0.2">
      <c r="A4799" t="s">
        <v>9636</v>
      </c>
      <c r="B4799">
        <v>4057</v>
      </c>
    </row>
    <row r="4800" spans="1:2" x14ac:dyDescent="0.2">
      <c r="A4800" t="s">
        <v>9637</v>
      </c>
      <c r="B4800">
        <v>4058</v>
      </c>
    </row>
    <row r="4801" spans="1:2" x14ac:dyDescent="0.2">
      <c r="A4801" t="s">
        <v>9638</v>
      </c>
      <c r="B4801">
        <v>4059</v>
      </c>
    </row>
    <row r="4802" spans="1:2" x14ac:dyDescent="0.2">
      <c r="A4802" t="s">
        <v>9639</v>
      </c>
      <c r="B4802">
        <v>4060</v>
      </c>
    </row>
    <row r="4803" spans="1:2" x14ac:dyDescent="0.2">
      <c r="A4803" t="s">
        <v>9640</v>
      </c>
      <c r="B4803">
        <v>4061</v>
      </c>
    </row>
    <row r="4804" spans="1:2" x14ac:dyDescent="0.2">
      <c r="A4804" t="s">
        <v>9641</v>
      </c>
      <c r="B4804">
        <v>4062</v>
      </c>
    </row>
    <row r="4805" spans="1:2" x14ac:dyDescent="0.2">
      <c r="A4805" t="s">
        <v>10108</v>
      </c>
      <c r="B4805">
        <v>4211</v>
      </c>
    </row>
    <row r="4806" spans="1:2" x14ac:dyDescent="0.2">
      <c r="A4806" t="s">
        <v>9591</v>
      </c>
      <c r="B4806">
        <v>4009</v>
      </c>
    </row>
    <row r="4807" spans="1:2" x14ac:dyDescent="0.2">
      <c r="A4807" t="s">
        <v>9592</v>
      </c>
      <c r="B4807">
        <v>4010</v>
      </c>
    </row>
    <row r="4808" spans="1:2" x14ac:dyDescent="0.2">
      <c r="A4808" t="s">
        <v>9642</v>
      </c>
      <c r="B4808">
        <v>4063</v>
      </c>
    </row>
    <row r="4809" spans="1:2" x14ac:dyDescent="0.2">
      <c r="A4809" t="s">
        <v>10202</v>
      </c>
      <c r="B4809">
        <v>4280</v>
      </c>
    </row>
    <row r="4810" spans="1:2" x14ac:dyDescent="0.2">
      <c r="A4810" t="s">
        <v>9593</v>
      </c>
      <c r="B4810">
        <v>4011</v>
      </c>
    </row>
    <row r="4811" spans="1:2" x14ac:dyDescent="0.2">
      <c r="A4811" t="s">
        <v>9643</v>
      </c>
      <c r="B4811">
        <v>4064</v>
      </c>
    </row>
    <row r="4812" spans="1:2" x14ac:dyDescent="0.2">
      <c r="A4812" t="s">
        <v>9644</v>
      </c>
      <c r="B4812">
        <v>4065</v>
      </c>
    </row>
    <row r="4813" spans="1:2" x14ac:dyDescent="0.2">
      <c r="A4813" t="s">
        <v>10143</v>
      </c>
      <c r="B4813">
        <v>4245</v>
      </c>
    </row>
    <row r="4814" spans="1:2" x14ac:dyDescent="0.2">
      <c r="A4814" t="s">
        <v>9807</v>
      </c>
      <c r="B4814">
        <v>4125</v>
      </c>
    </row>
    <row r="4815" spans="1:2" x14ac:dyDescent="0.2">
      <c r="A4815" t="s">
        <v>10549</v>
      </c>
      <c r="B4815">
        <v>4126</v>
      </c>
    </row>
    <row r="4816" spans="1:2" x14ac:dyDescent="0.2">
      <c r="A4816" t="s">
        <v>10128</v>
      </c>
      <c r="B4816">
        <v>4230</v>
      </c>
    </row>
    <row r="4817" spans="1:2" x14ac:dyDescent="0.2">
      <c r="A4817" t="s">
        <v>9933</v>
      </c>
      <c r="B4817">
        <v>4140</v>
      </c>
    </row>
    <row r="4818" spans="1:2" x14ac:dyDescent="0.2">
      <c r="A4818" t="s">
        <v>9645</v>
      </c>
      <c r="B4818">
        <v>4066</v>
      </c>
    </row>
    <row r="4819" spans="1:2" x14ac:dyDescent="0.2">
      <c r="A4819" t="s">
        <v>9835</v>
      </c>
      <c r="B4819">
        <v>5802</v>
      </c>
    </row>
    <row r="4820" spans="1:2" x14ac:dyDescent="0.2">
      <c r="A4820" t="s">
        <v>9646</v>
      </c>
      <c r="B4820">
        <v>4067</v>
      </c>
    </row>
    <row r="4821" spans="1:2" x14ac:dyDescent="0.2">
      <c r="A4821" t="s">
        <v>9594</v>
      </c>
      <c r="B4821">
        <v>4012</v>
      </c>
    </row>
    <row r="4822" spans="1:2" x14ac:dyDescent="0.2">
      <c r="A4822" t="s">
        <v>8445</v>
      </c>
      <c r="B4822">
        <v>2965</v>
      </c>
    </row>
    <row r="4823" spans="1:2" x14ac:dyDescent="0.2">
      <c r="A4823" t="s">
        <v>9647</v>
      </c>
      <c r="B4823">
        <v>4068</v>
      </c>
    </row>
    <row r="4824" spans="1:2" x14ac:dyDescent="0.2">
      <c r="A4824" t="s">
        <v>10153</v>
      </c>
      <c r="B4824">
        <v>4257</v>
      </c>
    </row>
    <row r="4825" spans="1:2" x14ac:dyDescent="0.2">
      <c r="A4825" t="s">
        <v>10134</v>
      </c>
      <c r="B4825">
        <v>4236</v>
      </c>
    </row>
    <row r="4826" spans="1:2" x14ac:dyDescent="0.2">
      <c r="A4826" t="s">
        <v>9595</v>
      </c>
      <c r="B4826">
        <v>4013</v>
      </c>
    </row>
    <row r="4827" spans="1:2" x14ac:dyDescent="0.2">
      <c r="A4827" t="s">
        <v>10129</v>
      </c>
      <c r="B4827">
        <v>4231</v>
      </c>
    </row>
    <row r="4828" spans="1:2" x14ac:dyDescent="0.2">
      <c r="A4828" t="s">
        <v>9648</v>
      </c>
      <c r="B4828">
        <v>4069</v>
      </c>
    </row>
    <row r="4829" spans="1:2" x14ac:dyDescent="0.2">
      <c r="A4829" t="s">
        <v>9649</v>
      </c>
      <c r="B4829">
        <v>4070</v>
      </c>
    </row>
    <row r="4830" spans="1:2" x14ac:dyDescent="0.2">
      <c r="A4830" t="s">
        <v>9596</v>
      </c>
      <c r="B4830">
        <v>4014</v>
      </c>
    </row>
    <row r="4831" spans="1:2" x14ac:dyDescent="0.2">
      <c r="A4831" t="s">
        <v>9597</v>
      </c>
      <c r="B4831">
        <v>4015</v>
      </c>
    </row>
    <row r="4832" spans="1:2" x14ac:dyDescent="0.2">
      <c r="A4832" t="s">
        <v>9598</v>
      </c>
      <c r="B4832">
        <v>4016</v>
      </c>
    </row>
    <row r="4833" spans="1:2" x14ac:dyDescent="0.2">
      <c r="A4833" t="s">
        <v>10114</v>
      </c>
      <c r="B4833">
        <v>4217</v>
      </c>
    </row>
    <row r="4834" spans="1:2" x14ac:dyDescent="0.2">
      <c r="A4834" t="s">
        <v>10115</v>
      </c>
      <c r="B4834">
        <v>4218</v>
      </c>
    </row>
    <row r="4835" spans="1:2" x14ac:dyDescent="0.2">
      <c r="A4835" t="s">
        <v>10113</v>
      </c>
      <c r="B4835">
        <v>4216</v>
      </c>
    </row>
    <row r="4836" spans="1:2" x14ac:dyDescent="0.2">
      <c r="A4836" t="s">
        <v>10119</v>
      </c>
      <c r="B4836">
        <v>4222</v>
      </c>
    </row>
    <row r="4837" spans="1:2" x14ac:dyDescent="0.2">
      <c r="A4837" t="s">
        <v>9650</v>
      </c>
      <c r="B4837">
        <v>4071</v>
      </c>
    </row>
    <row r="4838" spans="1:2" x14ac:dyDescent="0.2">
      <c r="A4838" t="s">
        <v>10137</v>
      </c>
      <c r="B4838">
        <v>4239</v>
      </c>
    </row>
    <row r="4839" spans="1:2" x14ac:dyDescent="0.2">
      <c r="A4839" t="s">
        <v>9651</v>
      </c>
      <c r="B4839">
        <v>4072</v>
      </c>
    </row>
    <row r="4840" spans="1:2" x14ac:dyDescent="0.2">
      <c r="A4840" t="s">
        <v>9652</v>
      </c>
      <c r="B4840">
        <v>4073</v>
      </c>
    </row>
    <row r="4841" spans="1:2" x14ac:dyDescent="0.2">
      <c r="A4841" t="s">
        <v>9599</v>
      </c>
      <c r="B4841">
        <v>4017</v>
      </c>
    </row>
    <row r="4842" spans="1:2" x14ac:dyDescent="0.2">
      <c r="A4842" t="s">
        <v>9653</v>
      </c>
      <c r="B4842">
        <v>4074</v>
      </c>
    </row>
    <row r="4843" spans="1:2" x14ac:dyDescent="0.2">
      <c r="A4843" t="s">
        <v>10148</v>
      </c>
      <c r="B4843">
        <v>4252</v>
      </c>
    </row>
    <row r="4844" spans="1:2" x14ac:dyDescent="0.2">
      <c r="A4844" t="s">
        <v>10152</v>
      </c>
      <c r="B4844">
        <v>4256</v>
      </c>
    </row>
    <row r="4845" spans="1:2" x14ac:dyDescent="0.2">
      <c r="A4845" t="s">
        <v>10138</v>
      </c>
      <c r="B4845">
        <v>4240</v>
      </c>
    </row>
    <row r="4846" spans="1:2" x14ac:dyDescent="0.2">
      <c r="A4846" t="s">
        <v>10139</v>
      </c>
      <c r="B4846">
        <v>4241</v>
      </c>
    </row>
    <row r="4847" spans="1:2" x14ac:dyDescent="0.2">
      <c r="A4847" t="s">
        <v>9654</v>
      </c>
      <c r="B4847">
        <v>4075</v>
      </c>
    </row>
    <row r="4848" spans="1:2" x14ac:dyDescent="0.2">
      <c r="A4848" t="s">
        <v>9600</v>
      </c>
      <c r="B4848">
        <v>4018</v>
      </c>
    </row>
    <row r="4849" spans="1:2" x14ac:dyDescent="0.2">
      <c r="A4849" t="s">
        <v>10120</v>
      </c>
      <c r="B4849">
        <v>4223</v>
      </c>
    </row>
    <row r="4850" spans="1:2" x14ac:dyDescent="0.2">
      <c r="A4850" t="s">
        <v>10121</v>
      </c>
      <c r="B4850">
        <v>4224</v>
      </c>
    </row>
    <row r="4851" spans="1:2" x14ac:dyDescent="0.2">
      <c r="A4851" t="s">
        <v>9655</v>
      </c>
      <c r="B4851">
        <v>4076</v>
      </c>
    </row>
    <row r="4852" spans="1:2" x14ac:dyDescent="0.2">
      <c r="A4852" t="s">
        <v>9656</v>
      </c>
      <c r="B4852">
        <v>4077</v>
      </c>
    </row>
    <row r="4853" spans="1:2" x14ac:dyDescent="0.2">
      <c r="A4853" t="s">
        <v>9657</v>
      </c>
      <c r="B4853">
        <v>4078</v>
      </c>
    </row>
    <row r="4854" spans="1:2" x14ac:dyDescent="0.2">
      <c r="A4854" t="s">
        <v>10197</v>
      </c>
      <c r="B4854">
        <v>4278</v>
      </c>
    </row>
    <row r="4855" spans="1:2" x14ac:dyDescent="0.2">
      <c r="A4855" t="s">
        <v>10147</v>
      </c>
      <c r="B4855">
        <v>4249</v>
      </c>
    </row>
    <row r="4856" spans="1:2" x14ac:dyDescent="0.2">
      <c r="A4856" t="s">
        <v>9658</v>
      </c>
      <c r="B4856">
        <v>4079</v>
      </c>
    </row>
    <row r="4857" spans="1:2" x14ac:dyDescent="0.2">
      <c r="A4857" t="s">
        <v>10116</v>
      </c>
      <c r="B4857">
        <v>4219</v>
      </c>
    </row>
    <row r="4858" spans="1:2" x14ac:dyDescent="0.2">
      <c r="A4858" t="s">
        <v>10135</v>
      </c>
      <c r="B4858">
        <v>4237</v>
      </c>
    </row>
    <row r="4859" spans="1:2" x14ac:dyDescent="0.2">
      <c r="A4859" t="s">
        <v>10127</v>
      </c>
      <c r="B4859">
        <v>4229</v>
      </c>
    </row>
    <row r="4860" spans="1:2" x14ac:dyDescent="0.2">
      <c r="A4860" t="s">
        <v>10146</v>
      </c>
      <c r="B4860">
        <v>4248</v>
      </c>
    </row>
    <row r="4861" spans="1:2" x14ac:dyDescent="0.2">
      <c r="A4861" t="s">
        <v>9806</v>
      </c>
      <c r="B4861">
        <v>4124</v>
      </c>
    </row>
    <row r="4862" spans="1:2" x14ac:dyDescent="0.2">
      <c r="A4862" t="s">
        <v>10226</v>
      </c>
      <c r="B4862">
        <v>4282</v>
      </c>
    </row>
    <row r="4863" spans="1:2" x14ac:dyDescent="0.2">
      <c r="A4863" t="s">
        <v>10228</v>
      </c>
      <c r="B4863">
        <v>5902</v>
      </c>
    </row>
    <row r="4864" spans="1:2" x14ac:dyDescent="0.2">
      <c r="A4864" t="s">
        <v>10123</v>
      </c>
      <c r="B4864">
        <v>4226</v>
      </c>
    </row>
    <row r="4865" spans="1:2" x14ac:dyDescent="0.2">
      <c r="A4865" t="s">
        <v>10122</v>
      </c>
      <c r="B4865">
        <v>4225</v>
      </c>
    </row>
    <row r="4866" spans="1:2" x14ac:dyDescent="0.2">
      <c r="A4866" t="s">
        <v>10225</v>
      </c>
      <c r="B4866">
        <v>4281</v>
      </c>
    </row>
    <row r="4867" spans="1:2" x14ac:dyDescent="0.2">
      <c r="A4867" t="s">
        <v>10173</v>
      </c>
      <c r="B4867">
        <v>4266</v>
      </c>
    </row>
    <row r="4868" spans="1:2" x14ac:dyDescent="0.2">
      <c r="A4868" t="s">
        <v>9675</v>
      </c>
      <c r="B4868">
        <v>4096</v>
      </c>
    </row>
    <row r="4869" spans="1:2" x14ac:dyDescent="0.2">
      <c r="A4869" t="s">
        <v>10154</v>
      </c>
      <c r="B4869">
        <v>4258</v>
      </c>
    </row>
    <row r="4870" spans="1:2" x14ac:dyDescent="0.2">
      <c r="A4870" t="s">
        <v>10155</v>
      </c>
      <c r="B4870">
        <v>4259</v>
      </c>
    </row>
    <row r="4871" spans="1:2" x14ac:dyDescent="0.2">
      <c r="A4871" t="s">
        <v>9659</v>
      </c>
      <c r="B4871">
        <v>4080</v>
      </c>
    </row>
    <row r="4872" spans="1:2" x14ac:dyDescent="0.2">
      <c r="A4872" t="s">
        <v>9601</v>
      </c>
      <c r="B4872">
        <v>4019</v>
      </c>
    </row>
    <row r="4873" spans="1:2" x14ac:dyDescent="0.2">
      <c r="A4873" t="s">
        <v>9602</v>
      </c>
      <c r="B4873">
        <v>4020</v>
      </c>
    </row>
    <row r="4874" spans="1:2" x14ac:dyDescent="0.2">
      <c r="A4874" t="s">
        <v>10106</v>
      </c>
      <c r="B4874">
        <v>4209</v>
      </c>
    </row>
    <row r="4875" spans="1:2" x14ac:dyDescent="0.2">
      <c r="A4875" t="s">
        <v>10268</v>
      </c>
      <c r="B4875">
        <v>4292</v>
      </c>
    </row>
    <row r="4876" spans="1:2" x14ac:dyDescent="0.2">
      <c r="A4876" t="s">
        <v>9603</v>
      </c>
      <c r="B4876">
        <v>4021</v>
      </c>
    </row>
    <row r="4877" spans="1:2" x14ac:dyDescent="0.2">
      <c r="A4877" t="s">
        <v>10133</v>
      </c>
      <c r="B4877">
        <v>4235</v>
      </c>
    </row>
    <row r="4878" spans="1:2" x14ac:dyDescent="0.2">
      <c r="A4878" t="s">
        <v>10140</v>
      </c>
      <c r="B4878">
        <v>4242</v>
      </c>
    </row>
    <row r="4879" spans="1:2" x14ac:dyDescent="0.2">
      <c r="A4879" t="s">
        <v>9604</v>
      </c>
      <c r="B4879">
        <v>4022</v>
      </c>
    </row>
    <row r="4880" spans="1:2" x14ac:dyDescent="0.2">
      <c r="A4880" t="s">
        <v>10089</v>
      </c>
      <c r="B4880">
        <v>4141</v>
      </c>
    </row>
    <row r="4881" spans="1:2" x14ac:dyDescent="0.2">
      <c r="A4881" t="s">
        <v>9660</v>
      </c>
      <c r="B4881">
        <v>4081</v>
      </c>
    </row>
    <row r="4882" spans="1:2" x14ac:dyDescent="0.2">
      <c r="A4882" t="s">
        <v>10111</v>
      </c>
      <c r="B4882">
        <v>4214</v>
      </c>
    </row>
    <row r="4883" spans="1:2" x14ac:dyDescent="0.2">
      <c r="A4883" t="s">
        <v>10269</v>
      </c>
      <c r="B4883">
        <v>4293</v>
      </c>
    </row>
    <row r="4884" spans="1:2" x14ac:dyDescent="0.2">
      <c r="A4884" t="s">
        <v>10227</v>
      </c>
      <c r="B4884">
        <v>5901</v>
      </c>
    </row>
    <row r="4885" spans="1:2" x14ac:dyDescent="0.2">
      <c r="A4885" t="s">
        <v>9605</v>
      </c>
      <c r="B4885">
        <v>4023</v>
      </c>
    </row>
    <row r="4886" spans="1:2" x14ac:dyDescent="0.2">
      <c r="A4886" t="s">
        <v>9814</v>
      </c>
      <c r="B4886">
        <v>4128</v>
      </c>
    </row>
    <row r="4887" spans="1:2" x14ac:dyDescent="0.2">
      <c r="A4887" t="s">
        <v>9662</v>
      </c>
      <c r="B4887">
        <v>4083</v>
      </c>
    </row>
    <row r="4888" spans="1:2" x14ac:dyDescent="0.2">
      <c r="A4888" t="s">
        <v>9606</v>
      </c>
      <c r="B4888">
        <v>4024</v>
      </c>
    </row>
    <row r="4889" spans="1:2" x14ac:dyDescent="0.2">
      <c r="A4889" t="s">
        <v>9815</v>
      </c>
      <c r="B4889">
        <v>4129</v>
      </c>
    </row>
    <row r="4890" spans="1:2" x14ac:dyDescent="0.2">
      <c r="A4890" t="s">
        <v>10151</v>
      </c>
      <c r="B4890">
        <v>4255</v>
      </c>
    </row>
    <row r="4891" spans="1:2" x14ac:dyDescent="0.2">
      <c r="A4891" t="s">
        <v>10150</v>
      </c>
      <c r="B4891">
        <v>4254</v>
      </c>
    </row>
    <row r="4892" spans="1:2" x14ac:dyDescent="0.2">
      <c r="A4892" t="s">
        <v>10149</v>
      </c>
      <c r="B4892">
        <v>4253</v>
      </c>
    </row>
    <row r="4893" spans="1:2" x14ac:dyDescent="0.2">
      <c r="A4893" t="s">
        <v>9663</v>
      </c>
      <c r="B4893">
        <v>4084</v>
      </c>
    </row>
    <row r="4894" spans="1:2" x14ac:dyDescent="0.2">
      <c r="A4894" t="s">
        <v>9673</v>
      </c>
      <c r="B4894">
        <v>4094</v>
      </c>
    </row>
    <row r="4895" spans="1:2" x14ac:dyDescent="0.2">
      <c r="A4895" t="s">
        <v>9607</v>
      </c>
      <c r="B4895">
        <v>4025</v>
      </c>
    </row>
    <row r="4896" spans="1:2" x14ac:dyDescent="0.2">
      <c r="A4896" t="s">
        <v>9913</v>
      </c>
      <c r="B4896">
        <v>4200</v>
      </c>
    </row>
    <row r="4897" spans="1:2" x14ac:dyDescent="0.2">
      <c r="A4897" t="s">
        <v>9664</v>
      </c>
      <c r="B4897">
        <v>4085</v>
      </c>
    </row>
    <row r="4898" spans="1:2" x14ac:dyDescent="0.2">
      <c r="A4898" t="s">
        <v>9608</v>
      </c>
      <c r="B4898">
        <v>4026</v>
      </c>
    </row>
    <row r="4899" spans="1:2" x14ac:dyDescent="0.2">
      <c r="A4899" t="s">
        <v>9665</v>
      </c>
      <c r="B4899">
        <v>4086</v>
      </c>
    </row>
    <row r="4900" spans="1:2" x14ac:dyDescent="0.2">
      <c r="A4900" t="s">
        <v>10144</v>
      </c>
      <c r="B4900">
        <v>4246</v>
      </c>
    </row>
    <row r="4901" spans="1:2" x14ac:dyDescent="0.2">
      <c r="A4901" t="s">
        <v>10107</v>
      </c>
      <c r="B4901">
        <v>4210</v>
      </c>
    </row>
    <row r="4902" spans="1:2" x14ac:dyDescent="0.2">
      <c r="A4902" t="s">
        <v>10166</v>
      </c>
      <c r="B4902">
        <v>4264</v>
      </c>
    </row>
    <row r="4903" spans="1:2" x14ac:dyDescent="0.2">
      <c r="A4903" t="s">
        <v>9609</v>
      </c>
      <c r="B4903">
        <v>4028</v>
      </c>
    </row>
    <row r="4904" spans="1:2" x14ac:dyDescent="0.2">
      <c r="A4904" t="s">
        <v>9610</v>
      </c>
      <c r="B4904">
        <v>4029</v>
      </c>
    </row>
    <row r="4905" spans="1:2" x14ac:dyDescent="0.2">
      <c r="A4905" t="s">
        <v>10256</v>
      </c>
      <c r="B4905">
        <v>4287</v>
      </c>
    </row>
    <row r="4906" spans="1:2" x14ac:dyDescent="0.2">
      <c r="A4906" t="s">
        <v>9666</v>
      </c>
      <c r="B4906">
        <v>4087</v>
      </c>
    </row>
    <row r="4907" spans="1:2" x14ac:dyDescent="0.2">
      <c r="A4907" t="s">
        <v>10266</v>
      </c>
      <c r="B4907">
        <v>4290</v>
      </c>
    </row>
    <row r="4908" spans="1:2" x14ac:dyDescent="0.2">
      <c r="A4908" t="s">
        <v>10310</v>
      </c>
      <c r="B4908">
        <v>5816</v>
      </c>
    </row>
    <row r="4909" spans="1:2" x14ac:dyDescent="0.2">
      <c r="A4909" t="s">
        <v>9611</v>
      </c>
      <c r="B4909">
        <v>4031</v>
      </c>
    </row>
    <row r="4910" spans="1:2" x14ac:dyDescent="0.2">
      <c r="A4910" t="s">
        <v>10142</v>
      </c>
      <c r="B4910">
        <v>4244</v>
      </c>
    </row>
    <row r="4911" spans="1:2" x14ac:dyDescent="0.2">
      <c r="A4911" t="s">
        <v>9612</v>
      </c>
      <c r="B4911">
        <v>4032</v>
      </c>
    </row>
    <row r="4912" spans="1:2" x14ac:dyDescent="0.2">
      <c r="A4912" t="s">
        <v>10224</v>
      </c>
      <c r="B4912">
        <v>5900</v>
      </c>
    </row>
    <row r="4913" spans="1:2" x14ac:dyDescent="0.2">
      <c r="A4913" t="s">
        <v>10112</v>
      </c>
      <c r="B4913">
        <v>4215</v>
      </c>
    </row>
    <row r="4914" spans="1:2" x14ac:dyDescent="0.2">
      <c r="A4914" t="s">
        <v>9676</v>
      </c>
      <c r="B4914">
        <v>4097</v>
      </c>
    </row>
    <row r="4915" spans="1:2" x14ac:dyDescent="0.2">
      <c r="A4915" t="s">
        <v>9820</v>
      </c>
      <c r="B4915">
        <v>4132</v>
      </c>
    </row>
    <row r="4916" spans="1:2" x14ac:dyDescent="0.2">
      <c r="A4916" t="s">
        <v>9667</v>
      </c>
      <c r="B4916">
        <v>4088</v>
      </c>
    </row>
    <row r="4917" spans="1:2" x14ac:dyDescent="0.2">
      <c r="A4917" t="s">
        <v>10064</v>
      </c>
      <c r="B4917">
        <v>4151</v>
      </c>
    </row>
    <row r="4918" spans="1:2" x14ac:dyDescent="0.2">
      <c r="A4918" t="s">
        <v>9668</v>
      </c>
      <c r="B4918">
        <v>4090</v>
      </c>
    </row>
    <row r="4919" spans="1:2" x14ac:dyDescent="0.2">
      <c r="A4919" t="s">
        <v>10124</v>
      </c>
      <c r="B4919">
        <v>4227</v>
      </c>
    </row>
    <row r="4920" spans="1:2" x14ac:dyDescent="0.2">
      <c r="A4920" t="s">
        <v>9674</v>
      </c>
      <c r="B4920">
        <v>4095</v>
      </c>
    </row>
    <row r="4921" spans="1:2" x14ac:dyDescent="0.2">
      <c r="A4921" t="s">
        <v>9613</v>
      </c>
      <c r="B4921">
        <v>4034</v>
      </c>
    </row>
    <row r="4922" spans="1:2" x14ac:dyDescent="0.2">
      <c r="A4922" t="s">
        <v>10229</v>
      </c>
      <c r="B4922">
        <v>5903</v>
      </c>
    </row>
    <row r="4923" spans="1:2" x14ac:dyDescent="0.2">
      <c r="A4923" t="s">
        <v>9669</v>
      </c>
      <c r="B4923">
        <v>4091</v>
      </c>
    </row>
    <row r="4924" spans="1:2" x14ac:dyDescent="0.2">
      <c r="A4924" t="s">
        <v>10132</v>
      </c>
      <c r="B4924">
        <v>4234</v>
      </c>
    </row>
    <row r="4925" spans="1:2" x14ac:dyDescent="0.2">
      <c r="A4925" t="s">
        <v>10131</v>
      </c>
      <c r="B4925">
        <v>4233</v>
      </c>
    </row>
    <row r="4926" spans="1:2" x14ac:dyDescent="0.2">
      <c r="A4926" t="s">
        <v>9670</v>
      </c>
      <c r="B4926">
        <v>4092</v>
      </c>
    </row>
    <row r="4927" spans="1:2" x14ac:dyDescent="0.2">
      <c r="A4927" t="s">
        <v>10130</v>
      </c>
      <c r="B4927">
        <v>4232</v>
      </c>
    </row>
    <row r="4928" spans="1:2" x14ac:dyDescent="0.2">
      <c r="A4928" t="s">
        <v>10357</v>
      </c>
      <c r="B4928">
        <v>5906</v>
      </c>
    </row>
    <row r="4929" spans="1:2" x14ac:dyDescent="0.2">
      <c r="A4929" t="s">
        <v>9614</v>
      </c>
      <c r="B4929">
        <v>4035</v>
      </c>
    </row>
    <row r="4930" spans="1:2" x14ac:dyDescent="0.2">
      <c r="A4930" t="s">
        <v>10136</v>
      </c>
      <c r="B4930">
        <v>4238</v>
      </c>
    </row>
    <row r="4931" spans="1:2" x14ac:dyDescent="0.2">
      <c r="A4931" t="s">
        <v>10230</v>
      </c>
      <c r="B4931">
        <v>5904</v>
      </c>
    </row>
    <row r="4932" spans="1:2" x14ac:dyDescent="0.2">
      <c r="A4932" t="s">
        <v>10167</v>
      </c>
      <c r="B4932">
        <v>4265</v>
      </c>
    </row>
    <row r="4933" spans="1:2" x14ac:dyDescent="0.2">
      <c r="A4933" t="s">
        <v>10141</v>
      </c>
      <c r="B4933">
        <v>4243</v>
      </c>
    </row>
    <row r="4934" spans="1:2" x14ac:dyDescent="0.2">
      <c r="A4934" t="s">
        <v>9678</v>
      </c>
      <c r="B4934">
        <v>4099</v>
      </c>
    </row>
    <row r="4935" spans="1:2" x14ac:dyDescent="0.2">
      <c r="A4935" t="s">
        <v>9677</v>
      </c>
      <c r="B4935">
        <v>4098</v>
      </c>
    </row>
    <row r="4936" spans="1:2" x14ac:dyDescent="0.2">
      <c r="A4936" t="s">
        <v>10145</v>
      </c>
      <c r="B4936">
        <v>4247</v>
      </c>
    </row>
    <row r="4937" spans="1:2" x14ac:dyDescent="0.2">
      <c r="A4937" t="s">
        <v>9671</v>
      </c>
      <c r="B4937">
        <v>4093</v>
      </c>
    </row>
    <row r="4938" spans="1:2" ht="17.25" x14ac:dyDescent="0.3">
      <c r="B4938" s="86"/>
    </row>
    <row r="4939" spans="1:2" ht="17.25" x14ac:dyDescent="0.3">
      <c r="B4939" s="86"/>
    </row>
    <row r="4940" spans="1:2" ht="17.25" x14ac:dyDescent="0.3">
      <c r="B4940" s="86"/>
    </row>
    <row r="4941" spans="1:2" ht="17.25" x14ac:dyDescent="0.3">
      <c r="B4941" s="86"/>
    </row>
    <row r="4942" spans="1:2" ht="17.25" x14ac:dyDescent="0.3">
      <c r="B4942" s="86"/>
    </row>
    <row r="4943" spans="1:2" ht="17.25" x14ac:dyDescent="0.3">
      <c r="B4943" s="86"/>
    </row>
    <row r="4944" spans="1:2" ht="17.25" x14ac:dyDescent="0.3">
      <c r="B4944" s="86"/>
    </row>
    <row r="4945" spans="2:2" ht="17.25" x14ac:dyDescent="0.3">
      <c r="B4945" s="86"/>
    </row>
    <row r="4946" spans="2:2" ht="17.25" x14ac:dyDescent="0.3">
      <c r="B4946" s="86"/>
    </row>
    <row r="4947" spans="2:2" ht="17.25" x14ac:dyDescent="0.3">
      <c r="B4947" s="86"/>
    </row>
    <row r="4948" spans="2:2" ht="17.25" x14ac:dyDescent="0.3">
      <c r="B4948" s="86"/>
    </row>
    <row r="4949" spans="2:2" ht="17.25" x14ac:dyDescent="0.3">
      <c r="B4949" s="86"/>
    </row>
    <row r="4950" spans="2:2" ht="17.25" x14ac:dyDescent="0.3">
      <c r="B4950" s="86"/>
    </row>
    <row r="4951" spans="2:2" ht="17.25" x14ac:dyDescent="0.3">
      <c r="B4951" s="86"/>
    </row>
    <row r="4952" spans="2:2" ht="17.25" x14ac:dyDescent="0.3">
      <c r="B4952" s="86"/>
    </row>
    <row r="4953" spans="2:2" ht="17.25" x14ac:dyDescent="0.3">
      <c r="B4953" s="86"/>
    </row>
    <row r="4954" spans="2:2" ht="17.25" x14ac:dyDescent="0.3">
      <c r="B4954" s="86"/>
    </row>
    <row r="4955" spans="2:2" ht="17.25" x14ac:dyDescent="0.3">
      <c r="B4955" s="86"/>
    </row>
    <row r="4956" spans="2:2" ht="17.25" x14ac:dyDescent="0.3">
      <c r="B4956" s="86"/>
    </row>
    <row r="4957" spans="2:2" ht="17.25" x14ac:dyDescent="0.3">
      <c r="B4957" s="86"/>
    </row>
    <row r="4958" spans="2:2" ht="17.25" x14ac:dyDescent="0.3">
      <c r="B4958" s="86"/>
    </row>
    <row r="4959" spans="2:2" ht="17.25" x14ac:dyDescent="0.3">
      <c r="B4959" s="86"/>
    </row>
    <row r="4960" spans="2:2" ht="17.25" x14ac:dyDescent="0.3">
      <c r="B4960" s="86"/>
    </row>
    <row r="4961" spans="2:2" ht="17.25" x14ac:dyDescent="0.3">
      <c r="B4961" s="86"/>
    </row>
    <row r="4962" spans="2:2" ht="17.25" x14ac:dyDescent="0.3">
      <c r="B4962" s="86"/>
    </row>
    <row r="4963" spans="2:2" ht="17.25" x14ac:dyDescent="0.3">
      <c r="B4963" s="86"/>
    </row>
    <row r="4964" spans="2:2" ht="17.25" x14ac:dyDescent="0.3">
      <c r="B4964" s="86"/>
    </row>
    <row r="4965" spans="2:2" ht="17.25" x14ac:dyDescent="0.3">
      <c r="B4965" s="86"/>
    </row>
    <row r="4966" spans="2:2" ht="17.25" x14ac:dyDescent="0.3">
      <c r="B4966" s="86"/>
    </row>
    <row r="4967" spans="2:2" ht="17.25" x14ac:dyDescent="0.3">
      <c r="B4967" s="86"/>
    </row>
    <row r="4968" spans="2:2" ht="17.25" x14ac:dyDescent="0.3">
      <c r="B4968" s="86"/>
    </row>
    <row r="4969" spans="2:2" ht="17.25" x14ac:dyDescent="0.3">
      <c r="B4969" s="86"/>
    </row>
    <row r="4970" spans="2:2" ht="17.25" x14ac:dyDescent="0.3">
      <c r="B4970" s="86"/>
    </row>
    <row r="4971" spans="2:2" ht="17.25" x14ac:dyDescent="0.3">
      <c r="B4971" s="86"/>
    </row>
    <row r="4972" spans="2:2" ht="17.25" x14ac:dyDescent="0.3">
      <c r="B4972" s="86"/>
    </row>
    <row r="4973" spans="2:2" ht="17.25" x14ac:dyDescent="0.3">
      <c r="B4973" s="86"/>
    </row>
    <row r="4974" spans="2:2" ht="17.25" x14ac:dyDescent="0.3">
      <c r="B4974" s="86"/>
    </row>
    <row r="4975" spans="2:2" ht="17.25" x14ac:dyDescent="0.3">
      <c r="B4975" s="86"/>
    </row>
    <row r="4976" spans="2:2" ht="17.25" x14ac:dyDescent="0.3">
      <c r="B4976" s="86"/>
    </row>
    <row r="4977" spans="2:2" ht="17.25" x14ac:dyDescent="0.3">
      <c r="B4977" s="86"/>
    </row>
    <row r="4978" spans="2:2" ht="17.25" x14ac:dyDescent="0.3">
      <c r="B4978" s="86"/>
    </row>
    <row r="4979" spans="2:2" ht="17.25" x14ac:dyDescent="0.3">
      <c r="B4979" s="86"/>
    </row>
    <row r="4980" spans="2:2" ht="17.25" x14ac:dyDescent="0.3">
      <c r="B4980" s="86"/>
    </row>
    <row r="4981" spans="2:2" ht="17.25" x14ac:dyDescent="0.3">
      <c r="B4981" s="86"/>
    </row>
    <row r="4982" spans="2:2" ht="17.25" x14ac:dyDescent="0.3">
      <c r="B4982" s="86"/>
    </row>
    <row r="4983" spans="2:2" ht="17.25" x14ac:dyDescent="0.3">
      <c r="B4983" s="86"/>
    </row>
    <row r="4984" spans="2:2" ht="17.25" x14ac:dyDescent="0.3">
      <c r="B4984" s="86"/>
    </row>
    <row r="4985" spans="2:2" ht="17.25" x14ac:dyDescent="0.3">
      <c r="B4985" s="86"/>
    </row>
    <row r="4986" spans="2:2" ht="17.25" x14ac:dyDescent="0.3">
      <c r="B4986" s="86"/>
    </row>
    <row r="4987" spans="2:2" ht="17.25" x14ac:dyDescent="0.3">
      <c r="B4987" s="86"/>
    </row>
    <row r="4988" spans="2:2" ht="17.25" x14ac:dyDescent="0.3">
      <c r="B4988" s="86"/>
    </row>
    <row r="4989" spans="2:2" ht="17.25" x14ac:dyDescent="0.3">
      <c r="B4989" s="86"/>
    </row>
    <row r="4990" spans="2:2" ht="17.25" x14ac:dyDescent="0.3">
      <c r="B4990" s="86"/>
    </row>
    <row r="4991" spans="2:2" ht="17.25" x14ac:dyDescent="0.3">
      <c r="B4991" s="86"/>
    </row>
    <row r="4992" spans="2:2" ht="17.25" x14ac:dyDescent="0.3">
      <c r="B4992" s="86"/>
    </row>
    <row r="4993" spans="2:2" ht="17.25" x14ac:dyDescent="0.3">
      <c r="B4993" s="86"/>
    </row>
    <row r="4994" spans="2:2" ht="17.25" x14ac:dyDescent="0.3">
      <c r="B4994" s="86"/>
    </row>
    <row r="4995" spans="2:2" ht="17.25" x14ac:dyDescent="0.3">
      <c r="B4995" s="86"/>
    </row>
    <row r="4996" spans="2:2" ht="17.25" x14ac:dyDescent="0.3">
      <c r="B4996" s="86"/>
    </row>
    <row r="4997" spans="2:2" ht="17.25" x14ac:dyDescent="0.3">
      <c r="B4997" s="86"/>
    </row>
    <row r="4998" spans="2:2" ht="17.25" x14ac:dyDescent="0.3">
      <c r="B4998" s="86"/>
    </row>
    <row r="4999" spans="2:2" ht="17.25" x14ac:dyDescent="0.3">
      <c r="B4999" s="86"/>
    </row>
    <row r="5000" spans="2:2" ht="17.25" x14ac:dyDescent="0.3">
      <c r="B5000" s="86"/>
    </row>
    <row r="5001" spans="2:2" ht="17.25" x14ac:dyDescent="0.3">
      <c r="B5001" s="86"/>
    </row>
    <row r="5002" spans="2:2" ht="17.25" x14ac:dyDescent="0.3">
      <c r="B5002" s="86"/>
    </row>
    <row r="5003" spans="2:2" ht="17.25" x14ac:dyDescent="0.3">
      <c r="B5003" s="86"/>
    </row>
    <row r="5004" spans="2:2" ht="17.25" x14ac:dyDescent="0.3">
      <c r="B5004" s="86"/>
    </row>
    <row r="5005" spans="2:2" ht="17.25" x14ac:dyDescent="0.3">
      <c r="B5005" s="86"/>
    </row>
    <row r="5006" spans="2:2" ht="17.25" x14ac:dyDescent="0.3">
      <c r="B5006" s="86"/>
    </row>
    <row r="5007" spans="2:2" ht="17.25" x14ac:dyDescent="0.3">
      <c r="B5007" s="86"/>
    </row>
    <row r="5008" spans="2:2" ht="17.25" x14ac:dyDescent="0.3">
      <c r="B5008" s="86"/>
    </row>
    <row r="5009" spans="2:2" ht="17.25" x14ac:dyDescent="0.3">
      <c r="B5009" s="86"/>
    </row>
    <row r="5010" spans="2:2" ht="17.25" x14ac:dyDescent="0.3">
      <c r="B5010" s="86"/>
    </row>
    <row r="5011" spans="2:2" ht="17.25" x14ac:dyDescent="0.3">
      <c r="B5011" s="86"/>
    </row>
    <row r="5012" spans="2:2" ht="17.25" x14ac:dyDescent="0.3">
      <c r="B5012" s="86"/>
    </row>
    <row r="5013" spans="2:2" ht="17.25" x14ac:dyDescent="0.3">
      <c r="B5013" s="86"/>
    </row>
    <row r="5014" spans="2:2" ht="17.25" x14ac:dyDescent="0.3">
      <c r="B5014" s="86"/>
    </row>
    <row r="5015" spans="2:2" ht="17.25" x14ac:dyDescent="0.3">
      <c r="B5015" s="86"/>
    </row>
    <row r="5016" spans="2:2" ht="17.25" x14ac:dyDescent="0.3">
      <c r="B5016" s="86"/>
    </row>
    <row r="5017" spans="2:2" ht="17.25" x14ac:dyDescent="0.3">
      <c r="B5017" s="86"/>
    </row>
    <row r="5018" spans="2:2" ht="17.25" x14ac:dyDescent="0.3">
      <c r="B5018" s="86"/>
    </row>
    <row r="5019" spans="2:2" ht="17.25" x14ac:dyDescent="0.3">
      <c r="B5019" s="86"/>
    </row>
    <row r="5020" spans="2:2" ht="17.25" x14ac:dyDescent="0.3">
      <c r="B5020" s="86"/>
    </row>
    <row r="5021" spans="2:2" ht="17.25" x14ac:dyDescent="0.3">
      <c r="B5021" s="86"/>
    </row>
    <row r="5022" spans="2:2" ht="17.25" x14ac:dyDescent="0.3">
      <c r="B5022" s="86"/>
    </row>
    <row r="5023" spans="2:2" ht="17.25" x14ac:dyDescent="0.3">
      <c r="B5023" s="86"/>
    </row>
    <row r="5024" spans="2:2" ht="17.25" x14ac:dyDescent="0.3">
      <c r="B5024" s="86"/>
    </row>
    <row r="5025" spans="2:2" ht="17.25" x14ac:dyDescent="0.3">
      <c r="B5025" s="86"/>
    </row>
    <row r="5026" spans="2:2" ht="17.25" x14ac:dyDescent="0.3">
      <c r="B5026" s="86"/>
    </row>
    <row r="5027" spans="2:2" ht="17.25" x14ac:dyDescent="0.3">
      <c r="B5027" s="86"/>
    </row>
    <row r="5028" spans="2:2" ht="17.25" x14ac:dyDescent="0.3">
      <c r="B5028" s="86"/>
    </row>
    <row r="5029" spans="2:2" ht="17.25" x14ac:dyDescent="0.3">
      <c r="B5029" s="86"/>
    </row>
    <row r="5030" spans="2:2" ht="17.25" x14ac:dyDescent="0.3">
      <c r="B5030" s="86"/>
    </row>
    <row r="5031" spans="2:2" ht="17.25" x14ac:dyDescent="0.3">
      <c r="B5031" s="86"/>
    </row>
    <row r="5032" spans="2:2" ht="17.25" x14ac:dyDescent="0.3">
      <c r="B5032" s="86"/>
    </row>
    <row r="5033" spans="2:2" ht="17.25" x14ac:dyDescent="0.3">
      <c r="B5033" s="86"/>
    </row>
    <row r="5034" spans="2:2" ht="17.25" x14ac:dyDescent="0.3">
      <c r="B5034" s="86"/>
    </row>
    <row r="5035" spans="2:2" ht="17.25" x14ac:dyDescent="0.3">
      <c r="B5035" s="86"/>
    </row>
    <row r="5036" spans="2:2" ht="17.25" x14ac:dyDescent="0.3">
      <c r="B5036" s="86"/>
    </row>
    <row r="5037" spans="2:2" ht="17.25" x14ac:dyDescent="0.3">
      <c r="B5037" s="86"/>
    </row>
    <row r="5038" spans="2:2" ht="17.25" x14ac:dyDescent="0.3">
      <c r="B5038" s="86"/>
    </row>
    <row r="5039" spans="2:2" ht="17.25" x14ac:dyDescent="0.3">
      <c r="B5039" s="86"/>
    </row>
    <row r="5040" spans="2:2" ht="17.25" x14ac:dyDescent="0.3">
      <c r="B5040" s="86"/>
    </row>
    <row r="5041" spans="2:2" ht="17.25" x14ac:dyDescent="0.3">
      <c r="B5041" s="86"/>
    </row>
    <row r="5042" spans="2:2" ht="17.25" x14ac:dyDescent="0.3">
      <c r="B5042" s="86"/>
    </row>
    <row r="5043" spans="2:2" ht="17.25" x14ac:dyDescent="0.3">
      <c r="B5043" s="86"/>
    </row>
    <row r="5044" spans="2:2" ht="17.25" x14ac:dyDescent="0.3">
      <c r="B5044" s="86"/>
    </row>
    <row r="5045" spans="2:2" ht="17.25" x14ac:dyDescent="0.3">
      <c r="B5045" s="86"/>
    </row>
    <row r="5046" spans="2:2" ht="17.25" x14ac:dyDescent="0.3">
      <c r="B5046" s="86"/>
    </row>
    <row r="5047" spans="2:2" ht="17.25" x14ac:dyDescent="0.3">
      <c r="B5047" s="86"/>
    </row>
    <row r="5048" spans="2:2" ht="17.25" x14ac:dyDescent="0.3">
      <c r="B5048" s="86"/>
    </row>
    <row r="5049" spans="2:2" ht="17.25" x14ac:dyDescent="0.3">
      <c r="B5049" s="86"/>
    </row>
    <row r="5050" spans="2:2" ht="17.25" x14ac:dyDescent="0.3">
      <c r="B5050" s="86"/>
    </row>
    <row r="5051" spans="2:2" ht="17.25" x14ac:dyDescent="0.3">
      <c r="B5051" s="86"/>
    </row>
    <row r="5052" spans="2:2" ht="17.25" x14ac:dyDescent="0.3">
      <c r="B5052" s="86"/>
    </row>
    <row r="5053" spans="2:2" ht="17.25" x14ac:dyDescent="0.3">
      <c r="B5053" s="86"/>
    </row>
    <row r="5054" spans="2:2" ht="17.25" x14ac:dyDescent="0.3">
      <c r="B5054" s="86"/>
    </row>
    <row r="5055" spans="2:2" ht="17.25" x14ac:dyDescent="0.3">
      <c r="B5055" s="86"/>
    </row>
    <row r="5056" spans="2:2" ht="17.25" x14ac:dyDescent="0.3">
      <c r="B5056" s="86"/>
    </row>
    <row r="5057" spans="2:2" ht="17.25" x14ac:dyDescent="0.3">
      <c r="B5057" s="86"/>
    </row>
    <row r="5058" spans="2:2" ht="17.25" x14ac:dyDescent="0.3">
      <c r="B5058" s="86"/>
    </row>
    <row r="5059" spans="2:2" ht="17.25" x14ac:dyDescent="0.3">
      <c r="B5059" s="86"/>
    </row>
    <row r="5060" spans="2:2" ht="17.25" x14ac:dyDescent="0.3">
      <c r="B5060" s="86"/>
    </row>
    <row r="5061" spans="2:2" ht="17.25" x14ac:dyDescent="0.3">
      <c r="B5061" s="86"/>
    </row>
    <row r="5062" spans="2:2" ht="17.25" x14ac:dyDescent="0.3">
      <c r="B5062" s="86"/>
    </row>
    <row r="5063" spans="2:2" ht="17.25" x14ac:dyDescent="0.3">
      <c r="B5063" s="86"/>
    </row>
    <row r="5064" spans="2:2" ht="17.25" x14ac:dyDescent="0.3">
      <c r="B5064" s="86"/>
    </row>
    <row r="5065" spans="2:2" ht="17.25" x14ac:dyDescent="0.3">
      <c r="B5065" s="86"/>
    </row>
    <row r="5066" spans="2:2" ht="17.25" x14ac:dyDescent="0.3">
      <c r="B5066" s="86"/>
    </row>
    <row r="5067" spans="2:2" ht="17.25" x14ac:dyDescent="0.3">
      <c r="B5067" s="86"/>
    </row>
    <row r="5068" spans="2:2" ht="17.25" x14ac:dyDescent="0.3">
      <c r="B5068" s="86"/>
    </row>
    <row r="5069" spans="2:2" ht="17.25" x14ac:dyDescent="0.3">
      <c r="B5069" s="86"/>
    </row>
    <row r="5070" spans="2:2" ht="17.25" x14ac:dyDescent="0.3">
      <c r="B5070" s="86"/>
    </row>
    <row r="5071" spans="2:2" ht="17.25" x14ac:dyDescent="0.3">
      <c r="B5071" s="86"/>
    </row>
    <row r="5072" spans="2:2" ht="17.25" x14ac:dyDescent="0.3">
      <c r="B5072" s="86"/>
    </row>
    <row r="5073" spans="2:2" ht="17.25" x14ac:dyDescent="0.3">
      <c r="B5073" s="86"/>
    </row>
    <row r="5074" spans="2:2" ht="17.25" x14ac:dyDescent="0.3">
      <c r="B5074" s="86"/>
    </row>
    <row r="5075" spans="2:2" ht="17.25" x14ac:dyDescent="0.3">
      <c r="B5075" s="86"/>
    </row>
    <row r="5076" spans="2:2" ht="17.25" x14ac:dyDescent="0.3">
      <c r="B5076" s="86"/>
    </row>
    <row r="5077" spans="2:2" ht="17.25" x14ac:dyDescent="0.3">
      <c r="B5077" s="86"/>
    </row>
    <row r="5078" spans="2:2" ht="17.25" x14ac:dyDescent="0.3">
      <c r="B5078" s="86"/>
    </row>
    <row r="5079" spans="2:2" ht="17.25" x14ac:dyDescent="0.3">
      <c r="B5079" s="86"/>
    </row>
    <row r="5080" spans="2:2" ht="17.25" x14ac:dyDescent="0.3">
      <c r="B5080" s="86"/>
    </row>
    <row r="5081" spans="2:2" ht="17.25" x14ac:dyDescent="0.3">
      <c r="B5081" s="86"/>
    </row>
    <row r="5082" spans="2:2" ht="17.25" x14ac:dyDescent="0.3">
      <c r="B5082" s="86"/>
    </row>
    <row r="5083" spans="2:2" ht="17.25" x14ac:dyDescent="0.3">
      <c r="B5083" s="86"/>
    </row>
    <row r="5084" spans="2:2" ht="17.25" x14ac:dyDescent="0.3">
      <c r="B5084" s="86"/>
    </row>
    <row r="5085" spans="2:2" ht="17.25" x14ac:dyDescent="0.3">
      <c r="B5085" s="86"/>
    </row>
    <row r="5086" spans="2:2" ht="17.25" x14ac:dyDescent="0.3">
      <c r="B5086" s="86"/>
    </row>
    <row r="5087" spans="2:2" ht="17.25" x14ac:dyDescent="0.3">
      <c r="B5087" s="86"/>
    </row>
    <row r="5088" spans="2:2" ht="17.25" x14ac:dyDescent="0.3">
      <c r="B5088" s="86"/>
    </row>
    <row r="5089" spans="2:2" ht="17.25" x14ac:dyDescent="0.3">
      <c r="B5089" s="86"/>
    </row>
    <row r="5090" spans="2:2" ht="17.25" x14ac:dyDescent="0.3">
      <c r="B5090" s="86"/>
    </row>
    <row r="5091" spans="2:2" ht="17.25" x14ac:dyDescent="0.3">
      <c r="B5091" s="86"/>
    </row>
    <row r="5092" spans="2:2" ht="17.25" x14ac:dyDescent="0.3">
      <c r="B5092" s="86"/>
    </row>
    <row r="5093" spans="2:2" ht="17.25" x14ac:dyDescent="0.3">
      <c r="B5093" s="86"/>
    </row>
    <row r="5094" spans="2:2" ht="17.25" x14ac:dyDescent="0.3">
      <c r="B5094" s="86"/>
    </row>
    <row r="5095" spans="2:2" ht="17.25" x14ac:dyDescent="0.3">
      <c r="B5095" s="86"/>
    </row>
    <row r="5096" spans="2:2" ht="17.25" x14ac:dyDescent="0.3">
      <c r="B5096" s="86"/>
    </row>
    <row r="5097" spans="2:2" ht="17.25" x14ac:dyDescent="0.3">
      <c r="B5097" s="86"/>
    </row>
    <row r="5098" spans="2:2" ht="17.25" x14ac:dyDescent="0.3">
      <c r="B5098" s="86"/>
    </row>
    <row r="5099" spans="2:2" ht="17.25" x14ac:dyDescent="0.3">
      <c r="B5099" s="86"/>
    </row>
    <row r="5100" spans="2:2" ht="17.25" x14ac:dyDescent="0.3">
      <c r="B5100" s="86"/>
    </row>
    <row r="5101" spans="2:2" ht="17.25" x14ac:dyDescent="0.3">
      <c r="B5101" s="86"/>
    </row>
    <row r="5102" spans="2:2" ht="17.25" x14ac:dyDescent="0.3">
      <c r="B5102" s="86"/>
    </row>
    <row r="5103" spans="2:2" ht="17.25" x14ac:dyDescent="0.3">
      <c r="B5103" s="86"/>
    </row>
    <row r="5104" spans="2:2" ht="17.25" x14ac:dyDescent="0.3">
      <c r="B5104" s="86"/>
    </row>
    <row r="5105" spans="2:2" ht="17.25" x14ac:dyDescent="0.3">
      <c r="B5105" s="86"/>
    </row>
    <row r="5106" spans="2:2" ht="17.25" x14ac:dyDescent="0.3">
      <c r="B5106" s="86"/>
    </row>
    <row r="5107" spans="2:2" ht="17.25" x14ac:dyDescent="0.3">
      <c r="B5107" s="86"/>
    </row>
    <row r="5108" spans="2:2" ht="17.25" x14ac:dyDescent="0.3">
      <c r="B5108" s="86"/>
    </row>
    <row r="5109" spans="2:2" ht="17.25" x14ac:dyDescent="0.3">
      <c r="B5109" s="86"/>
    </row>
    <row r="5110" spans="2:2" ht="17.25" x14ac:dyDescent="0.3">
      <c r="B5110" s="86"/>
    </row>
    <row r="5111" spans="2:2" ht="17.25" x14ac:dyDescent="0.3">
      <c r="B5111" s="86"/>
    </row>
    <row r="5112" spans="2:2" ht="17.25" x14ac:dyDescent="0.3">
      <c r="B5112" s="86"/>
    </row>
    <row r="5113" spans="2:2" ht="17.25" x14ac:dyDescent="0.3">
      <c r="B5113" s="86"/>
    </row>
    <row r="5114" spans="2:2" ht="17.25" x14ac:dyDescent="0.3">
      <c r="B5114" s="86"/>
    </row>
    <row r="5115" spans="2:2" ht="17.25" x14ac:dyDescent="0.3">
      <c r="B5115" s="86"/>
    </row>
    <row r="5116" spans="2:2" ht="17.25" x14ac:dyDescent="0.3">
      <c r="B5116" s="86"/>
    </row>
    <row r="5117" spans="2:2" ht="17.25" x14ac:dyDescent="0.3">
      <c r="B5117" s="86"/>
    </row>
    <row r="5118" spans="2:2" ht="17.25" x14ac:dyDescent="0.3">
      <c r="B5118" s="86"/>
    </row>
    <row r="5119" spans="2:2" ht="17.25" x14ac:dyDescent="0.3">
      <c r="B5119" s="86"/>
    </row>
    <row r="5120" spans="2:2" ht="17.25" x14ac:dyDescent="0.3">
      <c r="B5120" s="86"/>
    </row>
    <row r="5121" spans="2:2" ht="17.25" x14ac:dyDescent="0.3">
      <c r="B5121" s="86"/>
    </row>
    <row r="5122" spans="2:2" ht="17.25" x14ac:dyDescent="0.3">
      <c r="B5122" s="86"/>
    </row>
    <row r="5123" spans="2:2" ht="17.25" x14ac:dyDescent="0.3">
      <c r="B5123" s="86"/>
    </row>
    <row r="5124" spans="2:2" ht="17.25" x14ac:dyDescent="0.3">
      <c r="B5124" s="86"/>
    </row>
    <row r="5125" spans="2:2" ht="17.25" x14ac:dyDescent="0.3">
      <c r="B5125" s="86"/>
    </row>
    <row r="5126" spans="2:2" ht="17.25" x14ac:dyDescent="0.3">
      <c r="B5126" s="86"/>
    </row>
    <row r="5127" spans="2:2" ht="17.25" x14ac:dyDescent="0.3">
      <c r="B5127" s="86"/>
    </row>
    <row r="5128" spans="2:2" ht="17.25" x14ac:dyDescent="0.3">
      <c r="B5128" s="86"/>
    </row>
    <row r="5129" spans="2:2" ht="17.25" x14ac:dyDescent="0.3">
      <c r="B5129" s="86"/>
    </row>
    <row r="5130" spans="2:2" ht="17.25" x14ac:dyDescent="0.3">
      <c r="B5130" s="86"/>
    </row>
    <row r="5131" spans="2:2" ht="17.25" x14ac:dyDescent="0.3">
      <c r="B5131" s="86"/>
    </row>
    <row r="5132" spans="2:2" ht="17.25" x14ac:dyDescent="0.3">
      <c r="B5132" s="86"/>
    </row>
    <row r="5133" spans="2:2" ht="17.25" x14ac:dyDescent="0.3">
      <c r="B5133" s="86"/>
    </row>
    <row r="5134" spans="2:2" ht="17.25" x14ac:dyDescent="0.3">
      <c r="B5134" s="86"/>
    </row>
    <row r="5135" spans="2:2" ht="17.25" x14ac:dyDescent="0.3">
      <c r="B5135" s="86"/>
    </row>
    <row r="5136" spans="2:2" ht="17.25" x14ac:dyDescent="0.3">
      <c r="B5136" s="86"/>
    </row>
    <row r="5137" spans="2:2" ht="17.25" x14ac:dyDescent="0.3">
      <c r="B5137" s="86"/>
    </row>
    <row r="5138" spans="2:2" ht="17.25" x14ac:dyDescent="0.3">
      <c r="B5138" s="86"/>
    </row>
    <row r="5139" spans="2:2" ht="17.25" x14ac:dyDescent="0.3">
      <c r="B5139" s="86"/>
    </row>
    <row r="5140" spans="2:2" ht="17.25" x14ac:dyDescent="0.3">
      <c r="B5140" s="86"/>
    </row>
    <row r="5141" spans="2:2" ht="17.25" x14ac:dyDescent="0.3">
      <c r="B5141" s="86"/>
    </row>
    <row r="5142" spans="2:2" ht="17.25" x14ac:dyDescent="0.3">
      <c r="B5142" s="86"/>
    </row>
    <row r="5143" spans="2:2" ht="17.25" x14ac:dyDescent="0.3">
      <c r="B5143" s="86"/>
    </row>
    <row r="5144" spans="2:2" ht="17.25" x14ac:dyDescent="0.3">
      <c r="B5144" s="86"/>
    </row>
    <row r="5145" spans="2:2" ht="17.25" x14ac:dyDescent="0.3">
      <c r="B5145" s="86"/>
    </row>
    <row r="5146" spans="2:2" ht="17.25" x14ac:dyDescent="0.3">
      <c r="B5146" s="86"/>
    </row>
    <row r="5147" spans="2:2" ht="17.25" x14ac:dyDescent="0.3">
      <c r="B5147" s="86"/>
    </row>
    <row r="5148" spans="2:2" ht="17.25" x14ac:dyDescent="0.3">
      <c r="B5148" s="86"/>
    </row>
    <row r="5149" spans="2:2" ht="17.25" x14ac:dyDescent="0.3">
      <c r="B5149" s="86"/>
    </row>
    <row r="5150" spans="2:2" ht="17.25" x14ac:dyDescent="0.3">
      <c r="B5150" s="86"/>
    </row>
    <row r="5151" spans="2:2" ht="17.25" x14ac:dyDescent="0.3">
      <c r="B5151" s="86"/>
    </row>
    <row r="5152" spans="2:2" ht="17.25" x14ac:dyDescent="0.3">
      <c r="B5152" s="86"/>
    </row>
    <row r="5153" spans="2:2" ht="17.25" x14ac:dyDescent="0.3">
      <c r="B5153" s="86"/>
    </row>
    <row r="5154" spans="2:2" ht="17.25" x14ac:dyDescent="0.3">
      <c r="B5154" s="86"/>
    </row>
    <row r="5155" spans="2:2" ht="17.25" x14ac:dyDescent="0.3">
      <c r="B5155" s="86"/>
    </row>
    <row r="5156" spans="2:2" ht="17.25" x14ac:dyDescent="0.3">
      <c r="B5156" s="86"/>
    </row>
    <row r="5157" spans="2:2" ht="17.25" x14ac:dyDescent="0.3">
      <c r="B5157" s="86"/>
    </row>
    <row r="5158" spans="2:2" ht="17.25" x14ac:dyDescent="0.3">
      <c r="B5158" s="86"/>
    </row>
    <row r="5159" spans="2:2" ht="17.25" x14ac:dyDescent="0.3">
      <c r="B5159" s="86"/>
    </row>
    <row r="5160" spans="2:2" ht="17.25" x14ac:dyDescent="0.3">
      <c r="B5160" s="86"/>
    </row>
    <row r="5161" spans="2:2" ht="17.25" x14ac:dyDescent="0.3">
      <c r="B5161" s="86"/>
    </row>
    <row r="5162" spans="2:2" ht="17.25" x14ac:dyDescent="0.3">
      <c r="B5162" s="86"/>
    </row>
    <row r="5163" spans="2:2" ht="17.25" x14ac:dyDescent="0.3">
      <c r="B5163" s="86"/>
    </row>
    <row r="5164" spans="2:2" ht="17.25" x14ac:dyDescent="0.3">
      <c r="B5164" s="86"/>
    </row>
    <row r="5165" spans="2:2" ht="17.25" x14ac:dyDescent="0.3">
      <c r="B5165" s="86"/>
    </row>
    <row r="5166" spans="2:2" ht="17.25" x14ac:dyDescent="0.3">
      <c r="B5166" s="86"/>
    </row>
    <row r="5167" spans="2:2" ht="17.25" x14ac:dyDescent="0.3">
      <c r="B5167" s="86"/>
    </row>
    <row r="5168" spans="2:2" ht="17.25" x14ac:dyDescent="0.3">
      <c r="B5168" s="86"/>
    </row>
    <row r="5169" spans="2:2" ht="17.25" x14ac:dyDescent="0.3">
      <c r="B5169" s="86"/>
    </row>
    <row r="5170" spans="2:2" ht="17.25" x14ac:dyDescent="0.3">
      <c r="B5170" s="86"/>
    </row>
    <row r="5171" spans="2:2" ht="17.25" x14ac:dyDescent="0.3">
      <c r="B5171" s="86"/>
    </row>
    <row r="5172" spans="2:2" ht="17.25" x14ac:dyDescent="0.3">
      <c r="B5172" s="86"/>
    </row>
    <row r="5173" spans="2:2" ht="17.25" x14ac:dyDescent="0.3">
      <c r="B5173" s="86"/>
    </row>
    <row r="5174" spans="2:2" ht="17.25" x14ac:dyDescent="0.3">
      <c r="B5174" s="86"/>
    </row>
    <row r="5175" spans="2:2" ht="17.25" x14ac:dyDescent="0.3">
      <c r="B5175" s="86"/>
    </row>
    <row r="5176" spans="2:2" ht="17.25" x14ac:dyDescent="0.3">
      <c r="B5176" s="86"/>
    </row>
    <row r="5177" spans="2:2" ht="17.25" x14ac:dyDescent="0.3">
      <c r="B5177" s="86"/>
    </row>
    <row r="5178" spans="2:2" ht="17.25" x14ac:dyDescent="0.3">
      <c r="B5178" s="86"/>
    </row>
    <row r="5179" spans="2:2" ht="17.25" x14ac:dyDescent="0.3">
      <c r="B5179" s="86"/>
    </row>
    <row r="5180" spans="2:2" ht="17.25" x14ac:dyDescent="0.3">
      <c r="B5180" s="86"/>
    </row>
    <row r="5181" spans="2:2" ht="17.25" x14ac:dyDescent="0.3">
      <c r="B5181" s="86"/>
    </row>
    <row r="5182" spans="2:2" ht="17.25" x14ac:dyDescent="0.3">
      <c r="B5182" s="86"/>
    </row>
    <row r="5183" spans="2:2" ht="17.25" x14ac:dyDescent="0.3">
      <c r="B5183" s="86"/>
    </row>
    <row r="5184" spans="2:2" ht="17.25" x14ac:dyDescent="0.3">
      <c r="B5184" s="86"/>
    </row>
    <row r="5185" spans="2:2" ht="17.25" x14ac:dyDescent="0.3">
      <c r="B5185" s="86"/>
    </row>
    <row r="5186" spans="2:2" ht="17.25" x14ac:dyDescent="0.3">
      <c r="B5186" s="86"/>
    </row>
    <row r="5187" spans="2:2" ht="17.25" x14ac:dyDescent="0.3">
      <c r="B5187" s="86"/>
    </row>
    <row r="5188" spans="2:2" ht="17.25" x14ac:dyDescent="0.3">
      <c r="B5188" s="86"/>
    </row>
    <row r="5189" spans="2:2" ht="17.25" x14ac:dyDescent="0.3">
      <c r="B5189" s="86"/>
    </row>
    <row r="5190" spans="2:2" ht="17.25" x14ac:dyDescent="0.3">
      <c r="B5190" s="86"/>
    </row>
    <row r="5191" spans="2:2" ht="17.25" x14ac:dyDescent="0.3">
      <c r="B5191" s="86"/>
    </row>
    <row r="5192" spans="2:2" ht="17.25" x14ac:dyDescent="0.3">
      <c r="B5192" s="86"/>
    </row>
    <row r="5193" spans="2:2" ht="17.25" x14ac:dyDescent="0.3">
      <c r="B5193" s="86"/>
    </row>
    <row r="5194" spans="2:2" ht="17.25" x14ac:dyDescent="0.3">
      <c r="B5194" s="86"/>
    </row>
    <row r="5195" spans="2:2" ht="17.25" x14ac:dyDescent="0.3">
      <c r="B5195" s="86"/>
    </row>
    <row r="5196" spans="2:2" ht="17.25" x14ac:dyDescent="0.3">
      <c r="B5196" s="86"/>
    </row>
    <row r="5197" spans="2:2" ht="17.25" x14ac:dyDescent="0.3">
      <c r="B5197" s="86"/>
    </row>
    <row r="5198" spans="2:2" ht="17.25" x14ac:dyDescent="0.3">
      <c r="B5198" s="86"/>
    </row>
    <row r="5199" spans="2:2" ht="17.25" x14ac:dyDescent="0.3">
      <c r="B5199" s="86"/>
    </row>
    <row r="5200" spans="2:2" ht="17.25" x14ac:dyDescent="0.3">
      <c r="B5200" s="86"/>
    </row>
    <row r="5201" spans="2:2" ht="17.25" x14ac:dyDescent="0.3">
      <c r="B5201" s="86"/>
    </row>
    <row r="5202" spans="2:2" ht="17.25" x14ac:dyDescent="0.3">
      <c r="B5202" s="86"/>
    </row>
    <row r="5203" spans="2:2" ht="17.25" x14ac:dyDescent="0.3">
      <c r="B5203" s="86"/>
    </row>
    <row r="5204" spans="2:2" ht="17.25" x14ac:dyDescent="0.3">
      <c r="B5204" s="86"/>
    </row>
    <row r="5205" spans="2:2" ht="17.25" x14ac:dyDescent="0.3">
      <c r="B5205" s="86"/>
    </row>
    <row r="5206" spans="2:2" ht="17.25" x14ac:dyDescent="0.3">
      <c r="B5206" s="86"/>
    </row>
    <row r="5207" spans="2:2" ht="17.25" x14ac:dyDescent="0.3">
      <c r="B5207" s="86"/>
    </row>
    <row r="5208" spans="2:2" ht="17.25" x14ac:dyDescent="0.3">
      <c r="B5208" s="86"/>
    </row>
    <row r="5209" spans="2:2" ht="17.25" x14ac:dyDescent="0.3">
      <c r="B5209" s="86"/>
    </row>
    <row r="5210" spans="2:2" ht="17.25" x14ac:dyDescent="0.3">
      <c r="B5210" s="86"/>
    </row>
    <row r="5211" spans="2:2" ht="17.25" x14ac:dyDescent="0.3">
      <c r="B5211" s="86"/>
    </row>
    <row r="5212" spans="2:2" ht="17.25" x14ac:dyDescent="0.3">
      <c r="B5212" s="86"/>
    </row>
    <row r="5213" spans="2:2" ht="17.25" x14ac:dyDescent="0.3">
      <c r="B5213" s="86"/>
    </row>
    <row r="5214" spans="2:2" ht="17.25" x14ac:dyDescent="0.3">
      <c r="B5214" s="86"/>
    </row>
    <row r="5215" spans="2:2" ht="17.25" x14ac:dyDescent="0.3">
      <c r="B5215" s="86"/>
    </row>
    <row r="5216" spans="2:2" ht="17.25" x14ac:dyDescent="0.3">
      <c r="B5216" s="86"/>
    </row>
    <row r="5217" spans="2:2" ht="17.25" x14ac:dyDescent="0.3">
      <c r="B5217" s="86"/>
    </row>
    <row r="5218" spans="2:2" ht="17.25" x14ac:dyDescent="0.3">
      <c r="B5218" s="86"/>
    </row>
    <row r="5219" spans="2:2" ht="17.25" x14ac:dyDescent="0.3">
      <c r="B5219" s="86"/>
    </row>
    <row r="5220" spans="2:2" ht="17.25" x14ac:dyDescent="0.3">
      <c r="B5220" s="86"/>
    </row>
    <row r="5221" spans="2:2" ht="17.25" x14ac:dyDescent="0.3">
      <c r="B5221" s="86"/>
    </row>
    <row r="5222" spans="2:2" ht="17.25" x14ac:dyDescent="0.3">
      <c r="B5222" s="86"/>
    </row>
    <row r="5223" spans="2:2" ht="17.25" x14ac:dyDescent="0.3">
      <c r="B5223" s="86"/>
    </row>
    <row r="5224" spans="2:2" ht="17.25" x14ac:dyDescent="0.3">
      <c r="B5224" s="86"/>
    </row>
    <row r="5225" spans="2:2" ht="17.25" x14ac:dyDescent="0.3">
      <c r="B5225" s="86"/>
    </row>
    <row r="5226" spans="2:2" ht="17.25" x14ac:dyDescent="0.3">
      <c r="B5226" s="86"/>
    </row>
    <row r="5227" spans="2:2" ht="17.25" x14ac:dyDescent="0.3">
      <c r="B5227" s="86"/>
    </row>
    <row r="5228" spans="2:2" ht="17.25" x14ac:dyDescent="0.3">
      <c r="B5228" s="86"/>
    </row>
    <row r="5229" spans="2:2" ht="17.25" x14ac:dyDescent="0.3">
      <c r="B5229" s="86"/>
    </row>
    <row r="5230" spans="2:2" ht="17.25" x14ac:dyDescent="0.3">
      <c r="B5230" s="86"/>
    </row>
    <row r="5231" spans="2:2" ht="17.25" x14ac:dyDescent="0.3">
      <c r="B5231" s="86"/>
    </row>
    <row r="5232" spans="2:2" ht="17.25" x14ac:dyDescent="0.3">
      <c r="B5232" s="86"/>
    </row>
    <row r="5233" spans="2:2" ht="17.25" x14ac:dyDescent="0.3">
      <c r="B5233" s="86"/>
    </row>
    <row r="5234" spans="2:2" ht="17.25" x14ac:dyDescent="0.3">
      <c r="B5234" s="86"/>
    </row>
    <row r="5235" spans="2:2" ht="17.25" x14ac:dyDescent="0.3">
      <c r="B5235" s="86"/>
    </row>
    <row r="5236" spans="2:2" ht="17.25" x14ac:dyDescent="0.3">
      <c r="B5236" s="86"/>
    </row>
    <row r="5237" spans="2:2" ht="17.25" x14ac:dyDescent="0.3">
      <c r="B5237" s="86"/>
    </row>
    <row r="5238" spans="2:2" ht="17.25" x14ac:dyDescent="0.3">
      <c r="B5238" s="86"/>
    </row>
    <row r="5239" spans="2:2" ht="17.25" x14ac:dyDescent="0.3">
      <c r="B5239" s="86"/>
    </row>
    <row r="5240" spans="2:2" ht="17.25" x14ac:dyDescent="0.3">
      <c r="B5240" s="86"/>
    </row>
    <row r="5241" spans="2:2" ht="17.25" x14ac:dyDescent="0.3">
      <c r="B5241" s="86"/>
    </row>
    <row r="5242" spans="2:2" ht="17.25" x14ac:dyDescent="0.3">
      <c r="B5242" s="86"/>
    </row>
    <row r="5243" spans="2:2" ht="17.25" x14ac:dyDescent="0.3">
      <c r="B5243" s="86"/>
    </row>
    <row r="5244" spans="2:2" ht="17.25" x14ac:dyDescent="0.3">
      <c r="B5244" s="86"/>
    </row>
    <row r="5245" spans="2:2" ht="17.25" x14ac:dyDescent="0.3">
      <c r="B5245" s="86"/>
    </row>
    <row r="5246" spans="2:2" ht="17.25" x14ac:dyDescent="0.3">
      <c r="B5246" s="86"/>
    </row>
    <row r="5247" spans="2:2" ht="17.25" x14ac:dyDescent="0.3">
      <c r="B5247" s="86"/>
    </row>
    <row r="5248" spans="2:2" ht="17.25" x14ac:dyDescent="0.3">
      <c r="B5248" s="86"/>
    </row>
    <row r="5249" spans="2:2" ht="17.25" x14ac:dyDescent="0.3">
      <c r="B5249" s="86"/>
    </row>
    <row r="5250" spans="2:2" ht="17.25" x14ac:dyDescent="0.3">
      <c r="B5250" s="86"/>
    </row>
    <row r="5251" spans="2:2" ht="17.25" x14ac:dyDescent="0.3">
      <c r="B5251" s="86"/>
    </row>
    <row r="5252" spans="2:2" ht="17.25" x14ac:dyDescent="0.3">
      <c r="B5252" s="86"/>
    </row>
    <row r="5253" spans="2:2" ht="17.25" x14ac:dyDescent="0.3">
      <c r="B5253" s="86"/>
    </row>
    <row r="5254" spans="2:2" ht="17.25" x14ac:dyDescent="0.3">
      <c r="B5254" s="86"/>
    </row>
    <row r="5255" spans="2:2" ht="17.25" x14ac:dyDescent="0.3">
      <c r="B5255" s="86"/>
    </row>
    <row r="5256" spans="2:2" ht="17.25" x14ac:dyDescent="0.3">
      <c r="B5256" s="86"/>
    </row>
    <row r="5257" spans="2:2" ht="17.25" x14ac:dyDescent="0.3">
      <c r="B5257" s="86"/>
    </row>
    <row r="5258" spans="2:2" ht="17.25" x14ac:dyDescent="0.3">
      <c r="B5258" s="86"/>
    </row>
    <row r="5259" spans="2:2" ht="17.25" x14ac:dyDescent="0.3">
      <c r="B5259" s="86"/>
    </row>
    <row r="5260" spans="2:2" ht="17.25" x14ac:dyDescent="0.3">
      <c r="B5260" s="86"/>
    </row>
    <row r="5261" spans="2:2" ht="17.25" x14ac:dyDescent="0.3">
      <c r="B5261" s="86"/>
    </row>
    <row r="5262" spans="2:2" ht="17.25" x14ac:dyDescent="0.3">
      <c r="B5262" s="86"/>
    </row>
    <row r="5263" spans="2:2" ht="17.25" x14ac:dyDescent="0.3">
      <c r="B5263" s="86"/>
    </row>
    <row r="5264" spans="2:2" ht="17.25" x14ac:dyDescent="0.3">
      <c r="B5264" s="86"/>
    </row>
    <row r="5265" spans="2:2" ht="17.25" x14ac:dyDescent="0.3">
      <c r="B5265" s="86"/>
    </row>
    <row r="5266" spans="2:2" ht="17.25" x14ac:dyDescent="0.3">
      <c r="B5266" s="86"/>
    </row>
    <row r="5267" spans="2:2" ht="17.25" x14ac:dyDescent="0.3">
      <c r="B5267" s="86"/>
    </row>
    <row r="5268" spans="2:2" ht="17.25" x14ac:dyDescent="0.3">
      <c r="B5268" s="86"/>
    </row>
    <row r="5269" spans="2:2" ht="17.25" x14ac:dyDescent="0.3">
      <c r="B5269" s="86"/>
    </row>
    <row r="5270" spans="2:2" ht="17.25" x14ac:dyDescent="0.3">
      <c r="B5270" s="86"/>
    </row>
    <row r="5271" spans="2:2" ht="17.25" x14ac:dyDescent="0.3">
      <c r="B5271" s="86"/>
    </row>
    <row r="5272" spans="2:2" ht="17.25" x14ac:dyDescent="0.3">
      <c r="B5272" s="86"/>
    </row>
    <row r="5273" spans="2:2" ht="17.25" x14ac:dyDescent="0.3">
      <c r="B5273" s="86"/>
    </row>
    <row r="5274" spans="2:2" ht="17.25" x14ac:dyDescent="0.3">
      <c r="B5274" s="86"/>
    </row>
    <row r="5275" spans="2:2" ht="17.25" x14ac:dyDescent="0.3">
      <c r="B5275" s="86"/>
    </row>
    <row r="5276" spans="2:2" ht="17.25" x14ac:dyDescent="0.3">
      <c r="B5276" s="86"/>
    </row>
    <row r="5277" spans="2:2" ht="17.25" x14ac:dyDescent="0.3">
      <c r="B5277" s="86"/>
    </row>
    <row r="5278" spans="2:2" ht="17.25" x14ac:dyDescent="0.3">
      <c r="B5278" s="86"/>
    </row>
    <row r="5279" spans="2:2" ht="17.25" x14ac:dyDescent="0.3">
      <c r="B5279" s="86"/>
    </row>
    <row r="5280" spans="2:2" ht="17.25" x14ac:dyDescent="0.3">
      <c r="B5280" s="86"/>
    </row>
    <row r="5281" spans="2:2" ht="17.25" x14ac:dyDescent="0.3">
      <c r="B5281" s="86"/>
    </row>
    <row r="5282" spans="2:2" ht="17.25" x14ac:dyDescent="0.3">
      <c r="B5282" s="86"/>
    </row>
    <row r="5283" spans="2:2" ht="17.25" x14ac:dyDescent="0.3">
      <c r="B5283" s="86"/>
    </row>
    <row r="5284" spans="2:2" ht="17.25" x14ac:dyDescent="0.3">
      <c r="B5284" s="86"/>
    </row>
    <row r="5285" spans="2:2" ht="17.25" x14ac:dyDescent="0.3">
      <c r="B5285" s="86"/>
    </row>
    <row r="5286" spans="2:2" ht="17.25" x14ac:dyDescent="0.3">
      <c r="B5286" s="86"/>
    </row>
    <row r="5287" spans="2:2" ht="17.25" x14ac:dyDescent="0.3">
      <c r="B5287" s="86"/>
    </row>
    <row r="5288" spans="2:2" ht="17.25" x14ac:dyDescent="0.3">
      <c r="B5288" s="86"/>
    </row>
    <row r="5289" spans="2:2" ht="17.25" x14ac:dyDescent="0.3">
      <c r="B5289" s="86"/>
    </row>
    <row r="5290" spans="2:2" ht="17.25" x14ac:dyDescent="0.3">
      <c r="B5290" s="86"/>
    </row>
    <row r="5291" spans="2:2" ht="17.25" x14ac:dyDescent="0.3">
      <c r="B5291" s="86"/>
    </row>
    <row r="5292" spans="2:2" ht="17.25" x14ac:dyDescent="0.3">
      <c r="B5292" s="86"/>
    </row>
    <row r="5293" spans="2:2" ht="17.25" x14ac:dyDescent="0.3">
      <c r="B5293" s="86"/>
    </row>
    <row r="5294" spans="2:2" ht="17.25" x14ac:dyDescent="0.3">
      <c r="B5294" s="86"/>
    </row>
    <row r="5295" spans="2:2" ht="17.25" x14ac:dyDescent="0.3">
      <c r="B5295" s="86"/>
    </row>
    <row r="5296" spans="2:2" ht="17.25" x14ac:dyDescent="0.3">
      <c r="B5296" s="86"/>
    </row>
    <row r="5297" spans="2:2" ht="17.25" x14ac:dyDescent="0.3">
      <c r="B5297" s="86"/>
    </row>
    <row r="5298" spans="2:2" ht="17.25" x14ac:dyDescent="0.3">
      <c r="B5298" s="86"/>
    </row>
    <row r="5299" spans="2:2" ht="17.25" x14ac:dyDescent="0.3">
      <c r="B5299" s="86"/>
    </row>
    <row r="5300" spans="2:2" ht="17.25" x14ac:dyDescent="0.3">
      <c r="B5300" s="86"/>
    </row>
    <row r="5301" spans="2:2" ht="17.25" x14ac:dyDescent="0.3">
      <c r="B5301" s="86"/>
    </row>
    <row r="5302" spans="2:2" ht="17.25" x14ac:dyDescent="0.3">
      <c r="B5302" s="86"/>
    </row>
    <row r="5303" spans="2:2" ht="17.25" x14ac:dyDescent="0.3">
      <c r="B5303" s="86"/>
    </row>
    <row r="5304" spans="2:2" ht="17.25" x14ac:dyDescent="0.3">
      <c r="B5304" s="86"/>
    </row>
    <row r="5305" spans="2:2" ht="17.25" x14ac:dyDescent="0.3">
      <c r="B5305" s="86"/>
    </row>
    <row r="5306" spans="2:2" ht="17.25" x14ac:dyDescent="0.3">
      <c r="B5306" s="86"/>
    </row>
    <row r="5307" spans="2:2" ht="17.25" x14ac:dyDescent="0.3">
      <c r="B5307" s="86"/>
    </row>
    <row r="5308" spans="2:2" ht="17.25" x14ac:dyDescent="0.3">
      <c r="B5308" s="86"/>
    </row>
    <row r="5309" spans="2:2" ht="17.25" x14ac:dyDescent="0.3">
      <c r="B5309" s="86"/>
    </row>
    <row r="5310" spans="2:2" ht="17.25" x14ac:dyDescent="0.3">
      <c r="B5310" s="86"/>
    </row>
    <row r="5311" spans="2:2" ht="17.25" x14ac:dyDescent="0.3">
      <c r="B5311" s="86"/>
    </row>
    <row r="5312" spans="2:2" ht="17.25" x14ac:dyDescent="0.3">
      <c r="B5312" s="86"/>
    </row>
    <row r="5313" spans="2:2" ht="17.25" x14ac:dyDescent="0.3">
      <c r="B5313" s="86"/>
    </row>
    <row r="5314" spans="2:2" ht="17.25" x14ac:dyDescent="0.3">
      <c r="B5314" s="86"/>
    </row>
    <row r="5315" spans="2:2" ht="17.25" x14ac:dyDescent="0.3">
      <c r="B5315" s="86"/>
    </row>
    <row r="5316" spans="2:2" ht="17.25" x14ac:dyDescent="0.3">
      <c r="B5316" s="86"/>
    </row>
    <row r="5317" spans="2:2" ht="17.25" x14ac:dyDescent="0.3">
      <c r="B5317" s="86"/>
    </row>
    <row r="5318" spans="2:2" ht="17.25" x14ac:dyDescent="0.3">
      <c r="B5318" s="86"/>
    </row>
    <row r="5319" spans="2:2" ht="17.25" x14ac:dyDescent="0.3">
      <c r="B5319" s="86"/>
    </row>
    <row r="5320" spans="2:2" ht="17.25" x14ac:dyDescent="0.3">
      <c r="B5320" s="86"/>
    </row>
    <row r="5321" spans="2:2" ht="17.25" x14ac:dyDescent="0.3">
      <c r="B5321" s="86"/>
    </row>
    <row r="5322" spans="2:2" ht="17.25" x14ac:dyDescent="0.3">
      <c r="B5322" s="86"/>
    </row>
    <row r="5323" spans="2:2" ht="17.25" x14ac:dyDescent="0.3">
      <c r="B5323" s="86"/>
    </row>
    <row r="5324" spans="2:2" ht="17.25" x14ac:dyDescent="0.3">
      <c r="B5324" s="86"/>
    </row>
    <row r="5325" spans="2:2" ht="17.25" x14ac:dyDescent="0.3">
      <c r="B5325" s="86"/>
    </row>
    <row r="5326" spans="2:2" ht="17.25" x14ac:dyDescent="0.3">
      <c r="B5326" s="86"/>
    </row>
    <row r="5327" spans="2:2" ht="17.25" x14ac:dyDescent="0.3">
      <c r="B5327" s="86"/>
    </row>
    <row r="5328" spans="2:2" ht="17.25" x14ac:dyDescent="0.3">
      <c r="B5328" s="86"/>
    </row>
    <row r="5329" spans="2:2" ht="17.25" x14ac:dyDescent="0.3">
      <c r="B5329" s="86"/>
    </row>
    <row r="5330" spans="2:2" ht="17.25" x14ac:dyDescent="0.3">
      <c r="B5330" s="86"/>
    </row>
    <row r="5331" spans="2:2" ht="17.25" x14ac:dyDescent="0.3">
      <c r="B5331" s="86"/>
    </row>
    <row r="5332" spans="2:2" ht="17.25" x14ac:dyDescent="0.3">
      <c r="B5332" s="86"/>
    </row>
    <row r="5333" spans="2:2" ht="17.25" x14ac:dyDescent="0.3">
      <c r="B5333" s="86"/>
    </row>
    <row r="5334" spans="2:2" ht="17.25" x14ac:dyDescent="0.3">
      <c r="B5334" s="86"/>
    </row>
    <row r="5335" spans="2:2" ht="17.25" x14ac:dyDescent="0.3">
      <c r="B5335" s="86"/>
    </row>
    <row r="5336" spans="2:2" ht="17.25" x14ac:dyDescent="0.3">
      <c r="B5336" s="86"/>
    </row>
    <row r="5337" spans="2:2" ht="17.25" x14ac:dyDescent="0.3">
      <c r="B5337" s="86"/>
    </row>
    <row r="5338" spans="2:2" ht="17.25" x14ac:dyDescent="0.3">
      <c r="B5338" s="86"/>
    </row>
    <row r="5339" spans="2:2" ht="17.25" x14ac:dyDescent="0.3">
      <c r="B5339" s="86"/>
    </row>
    <row r="5340" spans="2:2" ht="17.25" x14ac:dyDescent="0.3">
      <c r="B5340" s="86"/>
    </row>
    <row r="5341" spans="2:2" ht="17.25" x14ac:dyDescent="0.3">
      <c r="B5341" s="86"/>
    </row>
    <row r="5342" spans="2:2" ht="17.25" x14ac:dyDescent="0.3">
      <c r="B5342" s="86"/>
    </row>
    <row r="5343" spans="2:2" ht="17.25" x14ac:dyDescent="0.3">
      <c r="B5343" s="86"/>
    </row>
    <row r="5344" spans="2:2" ht="17.25" x14ac:dyDescent="0.3">
      <c r="B5344" s="86"/>
    </row>
    <row r="5345" spans="2:2" ht="17.25" x14ac:dyDescent="0.3">
      <c r="B5345" s="86"/>
    </row>
    <row r="5346" spans="2:2" ht="17.25" x14ac:dyDescent="0.3">
      <c r="B5346" s="86"/>
    </row>
    <row r="5347" spans="2:2" ht="17.25" x14ac:dyDescent="0.3">
      <c r="B5347" s="86"/>
    </row>
    <row r="5348" spans="2:2" ht="17.25" x14ac:dyDescent="0.3">
      <c r="B5348" s="86"/>
    </row>
    <row r="5349" spans="2:2" ht="17.25" x14ac:dyDescent="0.3">
      <c r="B5349" s="86"/>
    </row>
    <row r="5350" spans="2:2" ht="17.25" x14ac:dyDescent="0.3">
      <c r="B5350" s="86"/>
    </row>
    <row r="5351" spans="2:2" ht="17.25" x14ac:dyDescent="0.3">
      <c r="B5351" s="86"/>
    </row>
    <row r="5352" spans="2:2" ht="17.25" x14ac:dyDescent="0.3">
      <c r="B5352" s="86"/>
    </row>
    <row r="5353" spans="2:2" ht="17.25" x14ac:dyDescent="0.3">
      <c r="B5353" s="86"/>
    </row>
    <row r="5354" spans="2:2" ht="17.25" x14ac:dyDescent="0.3">
      <c r="B5354" s="86"/>
    </row>
    <row r="5355" spans="2:2" ht="17.25" x14ac:dyDescent="0.3">
      <c r="B5355" s="86"/>
    </row>
    <row r="5356" spans="2:2" ht="17.25" x14ac:dyDescent="0.3">
      <c r="B5356" s="86"/>
    </row>
    <row r="5357" spans="2:2" ht="17.25" x14ac:dyDescent="0.3">
      <c r="B5357" s="86"/>
    </row>
    <row r="5358" spans="2:2" ht="17.25" x14ac:dyDescent="0.3">
      <c r="B5358" s="86"/>
    </row>
    <row r="5359" spans="2:2" ht="17.25" x14ac:dyDescent="0.3">
      <c r="B5359" s="86"/>
    </row>
    <row r="5360" spans="2:2" ht="17.25" x14ac:dyDescent="0.3">
      <c r="B5360" s="86"/>
    </row>
    <row r="5361" spans="2:2" ht="17.25" x14ac:dyDescent="0.3">
      <c r="B5361" s="86"/>
    </row>
    <row r="5362" spans="2:2" ht="17.25" x14ac:dyDescent="0.3">
      <c r="B5362" s="86"/>
    </row>
    <row r="5363" spans="2:2" ht="17.25" x14ac:dyDescent="0.3">
      <c r="B5363" s="86"/>
    </row>
    <row r="5364" spans="2:2" ht="17.25" x14ac:dyDescent="0.3">
      <c r="B5364" s="86"/>
    </row>
    <row r="5365" spans="2:2" ht="17.25" x14ac:dyDescent="0.3">
      <c r="B5365" s="86"/>
    </row>
    <row r="5366" spans="2:2" ht="17.25" x14ac:dyDescent="0.3">
      <c r="B5366" s="86"/>
    </row>
    <row r="5367" spans="2:2" ht="17.25" x14ac:dyDescent="0.3">
      <c r="B5367" s="86"/>
    </row>
    <row r="5368" spans="2:2" ht="17.25" x14ac:dyDescent="0.3">
      <c r="B5368" s="86"/>
    </row>
    <row r="5369" spans="2:2" ht="17.25" x14ac:dyDescent="0.3">
      <c r="B5369" s="86"/>
    </row>
    <row r="5370" spans="2:2" ht="17.25" x14ac:dyDescent="0.3">
      <c r="B5370" s="86"/>
    </row>
    <row r="5371" spans="2:2" ht="17.25" x14ac:dyDescent="0.3">
      <c r="B5371" s="86"/>
    </row>
    <row r="5372" spans="2:2" ht="17.25" x14ac:dyDescent="0.3">
      <c r="B5372" s="86"/>
    </row>
    <row r="5373" spans="2:2" ht="17.25" x14ac:dyDescent="0.3">
      <c r="B5373" s="86"/>
    </row>
    <row r="5374" spans="2:2" ht="17.25" x14ac:dyDescent="0.3">
      <c r="B5374" s="86"/>
    </row>
    <row r="5375" spans="2:2" ht="17.25" x14ac:dyDescent="0.3">
      <c r="B5375" s="86"/>
    </row>
    <row r="5376" spans="2:2" ht="17.25" x14ac:dyDescent="0.3">
      <c r="B5376" s="86"/>
    </row>
    <row r="5377" spans="2:2" ht="17.25" x14ac:dyDescent="0.3">
      <c r="B5377" s="86"/>
    </row>
    <row r="5378" spans="2:2" ht="17.25" x14ac:dyDescent="0.3">
      <c r="B5378" s="86"/>
    </row>
    <row r="5379" spans="2:2" ht="17.25" x14ac:dyDescent="0.3">
      <c r="B5379" s="86"/>
    </row>
    <row r="5380" spans="2:2" ht="17.25" x14ac:dyDescent="0.3">
      <c r="B5380" s="86"/>
    </row>
    <row r="5381" spans="2:2" ht="17.25" x14ac:dyDescent="0.3">
      <c r="B5381" s="86"/>
    </row>
    <row r="5382" spans="2:2" ht="17.25" x14ac:dyDescent="0.3">
      <c r="B5382" s="86"/>
    </row>
    <row r="5383" spans="2:2" ht="17.25" x14ac:dyDescent="0.3">
      <c r="B5383" s="86"/>
    </row>
    <row r="5384" spans="2:2" ht="17.25" x14ac:dyDescent="0.3">
      <c r="B5384" s="86"/>
    </row>
    <row r="5385" spans="2:2" ht="17.25" x14ac:dyDescent="0.3">
      <c r="B5385" s="86"/>
    </row>
    <row r="5386" spans="2:2" ht="17.25" x14ac:dyDescent="0.3">
      <c r="B5386" s="86"/>
    </row>
    <row r="5387" spans="2:2" ht="17.25" x14ac:dyDescent="0.3">
      <c r="B5387" s="86"/>
    </row>
    <row r="5388" spans="2:2" ht="17.25" x14ac:dyDescent="0.3">
      <c r="B5388" s="86"/>
    </row>
    <row r="5389" spans="2:2" ht="17.25" x14ac:dyDescent="0.3">
      <c r="B5389" s="86"/>
    </row>
    <row r="5390" spans="2:2" ht="17.25" x14ac:dyDescent="0.3">
      <c r="B5390" s="86"/>
    </row>
    <row r="5391" spans="2:2" ht="17.25" x14ac:dyDescent="0.3">
      <c r="B5391" s="86"/>
    </row>
    <row r="5392" spans="2:2" ht="17.25" x14ac:dyDescent="0.3">
      <c r="B5392" s="86"/>
    </row>
    <row r="5393" spans="2:2" ht="17.25" x14ac:dyDescent="0.3">
      <c r="B5393" s="86"/>
    </row>
    <row r="5394" spans="2:2" ht="17.25" x14ac:dyDescent="0.3">
      <c r="B5394" s="86"/>
    </row>
    <row r="5395" spans="2:2" ht="17.25" x14ac:dyDescent="0.3">
      <c r="B5395" s="86"/>
    </row>
    <row r="5396" spans="2:2" ht="17.25" x14ac:dyDescent="0.3">
      <c r="B5396" s="86"/>
    </row>
    <row r="5397" spans="2:2" ht="17.25" x14ac:dyDescent="0.3">
      <c r="B5397" s="86"/>
    </row>
    <row r="5398" spans="2:2" ht="17.25" x14ac:dyDescent="0.3">
      <c r="B5398" s="86"/>
    </row>
    <row r="5399" spans="2:2" ht="17.25" x14ac:dyDescent="0.3">
      <c r="B5399" s="86"/>
    </row>
    <row r="5400" spans="2:2" ht="17.25" x14ac:dyDescent="0.3">
      <c r="B5400" s="86"/>
    </row>
    <row r="5401" spans="2:2" ht="17.25" x14ac:dyDescent="0.3">
      <c r="B5401" s="86"/>
    </row>
    <row r="5402" spans="2:2" ht="17.25" x14ac:dyDescent="0.3">
      <c r="B5402" s="86"/>
    </row>
    <row r="5403" spans="2:2" ht="17.25" x14ac:dyDescent="0.3">
      <c r="B5403" s="86"/>
    </row>
    <row r="5404" spans="2:2" ht="17.25" x14ac:dyDescent="0.3">
      <c r="B5404" s="86"/>
    </row>
    <row r="5405" spans="2:2" ht="17.25" x14ac:dyDescent="0.3">
      <c r="B5405" s="86"/>
    </row>
    <row r="5406" spans="2:2" ht="17.25" x14ac:dyDescent="0.3">
      <c r="B5406" s="86"/>
    </row>
    <row r="5407" spans="2:2" ht="17.25" x14ac:dyDescent="0.3">
      <c r="B5407" s="86"/>
    </row>
    <row r="5408" spans="2:2" ht="17.25" x14ac:dyDescent="0.3">
      <c r="B5408" s="86"/>
    </row>
    <row r="5409" spans="2:2" ht="17.25" x14ac:dyDescent="0.3">
      <c r="B5409" s="86"/>
    </row>
    <row r="5410" spans="2:2" ht="17.25" x14ac:dyDescent="0.3">
      <c r="B5410" s="86"/>
    </row>
    <row r="5411" spans="2:2" ht="17.25" x14ac:dyDescent="0.3">
      <c r="B5411" s="86"/>
    </row>
    <row r="5412" spans="2:2" ht="17.25" x14ac:dyDescent="0.3">
      <c r="B5412" s="86"/>
    </row>
    <row r="5413" spans="2:2" ht="17.25" x14ac:dyDescent="0.3">
      <c r="B5413" s="86"/>
    </row>
    <row r="5414" spans="2:2" ht="17.25" x14ac:dyDescent="0.3">
      <c r="B5414" s="86"/>
    </row>
    <row r="5415" spans="2:2" ht="17.25" x14ac:dyDescent="0.3">
      <c r="B5415" s="86"/>
    </row>
    <row r="5416" spans="2:2" ht="17.25" x14ac:dyDescent="0.3">
      <c r="B5416" s="86"/>
    </row>
    <row r="5417" spans="2:2" ht="17.25" x14ac:dyDescent="0.3">
      <c r="B5417" s="86"/>
    </row>
    <row r="5418" spans="2:2" ht="17.25" x14ac:dyDescent="0.3">
      <c r="B5418" s="86"/>
    </row>
    <row r="5419" spans="2:2" ht="17.25" x14ac:dyDescent="0.3">
      <c r="B5419" s="86"/>
    </row>
    <row r="5420" spans="2:2" ht="17.25" x14ac:dyDescent="0.3">
      <c r="B5420" s="86"/>
    </row>
    <row r="5421" spans="2:2" ht="17.25" x14ac:dyDescent="0.3">
      <c r="B5421" s="86"/>
    </row>
    <row r="5422" spans="2:2" ht="17.25" x14ac:dyDescent="0.3">
      <c r="B5422" s="86"/>
    </row>
    <row r="5423" spans="2:2" ht="17.25" x14ac:dyDescent="0.3">
      <c r="B5423" s="86"/>
    </row>
    <row r="5424" spans="2:2" ht="17.25" x14ac:dyDescent="0.3">
      <c r="B5424" s="86"/>
    </row>
    <row r="5425" spans="2:2" ht="17.25" x14ac:dyDescent="0.3">
      <c r="B5425" s="86"/>
    </row>
    <row r="5426" spans="2:2" ht="17.25" x14ac:dyDescent="0.3">
      <c r="B5426" s="86"/>
    </row>
    <row r="5427" spans="2:2" ht="17.25" x14ac:dyDescent="0.3">
      <c r="B5427" s="86"/>
    </row>
    <row r="5428" spans="2:2" ht="17.25" x14ac:dyDescent="0.3">
      <c r="B5428" s="86"/>
    </row>
    <row r="5429" spans="2:2" ht="17.25" x14ac:dyDescent="0.3">
      <c r="B5429" s="86"/>
    </row>
    <row r="5430" spans="2:2" ht="17.25" x14ac:dyDescent="0.3">
      <c r="B5430" s="86"/>
    </row>
    <row r="5431" spans="2:2" ht="17.25" x14ac:dyDescent="0.3">
      <c r="B5431" s="86"/>
    </row>
    <row r="5432" spans="2:2" ht="17.25" x14ac:dyDescent="0.3">
      <c r="B5432" s="86"/>
    </row>
    <row r="5433" spans="2:2" ht="17.25" x14ac:dyDescent="0.3">
      <c r="B5433" s="86"/>
    </row>
    <row r="5434" spans="2:2" ht="17.25" x14ac:dyDescent="0.3">
      <c r="B5434" s="86"/>
    </row>
    <row r="5435" spans="2:2" ht="17.25" x14ac:dyDescent="0.3">
      <c r="B5435" s="86"/>
    </row>
    <row r="5436" spans="2:2" ht="17.25" x14ac:dyDescent="0.3">
      <c r="B5436" s="86"/>
    </row>
    <row r="5437" spans="2:2" ht="17.25" x14ac:dyDescent="0.3">
      <c r="B5437" s="86"/>
    </row>
    <row r="5438" spans="2:2" ht="17.25" x14ac:dyDescent="0.3">
      <c r="B5438" s="86"/>
    </row>
    <row r="5439" spans="2:2" ht="17.25" x14ac:dyDescent="0.3">
      <c r="B5439" s="86"/>
    </row>
    <row r="5440" spans="2:2" ht="17.25" x14ac:dyDescent="0.3">
      <c r="B5440" s="86"/>
    </row>
    <row r="5441" spans="2:2" ht="17.25" x14ac:dyDescent="0.3">
      <c r="B5441" s="86"/>
    </row>
    <row r="5442" spans="2:2" ht="17.25" x14ac:dyDescent="0.3">
      <c r="B5442" s="86"/>
    </row>
    <row r="5443" spans="2:2" ht="17.25" x14ac:dyDescent="0.3">
      <c r="B5443" s="86"/>
    </row>
    <row r="5444" spans="2:2" ht="17.25" x14ac:dyDescent="0.3">
      <c r="B5444" s="86"/>
    </row>
    <row r="5445" spans="2:2" ht="17.25" x14ac:dyDescent="0.3">
      <c r="B5445" s="86"/>
    </row>
    <row r="5446" spans="2:2" ht="17.25" x14ac:dyDescent="0.3">
      <c r="B5446" s="86"/>
    </row>
    <row r="5447" spans="2:2" ht="17.25" x14ac:dyDescent="0.3">
      <c r="B5447" s="86"/>
    </row>
    <row r="5448" spans="2:2" ht="17.25" x14ac:dyDescent="0.3">
      <c r="B5448" s="86"/>
    </row>
    <row r="5449" spans="2:2" ht="17.25" x14ac:dyDescent="0.3">
      <c r="B5449" s="86"/>
    </row>
    <row r="5450" spans="2:2" ht="17.25" x14ac:dyDescent="0.3">
      <c r="B5450" s="86"/>
    </row>
    <row r="5451" spans="2:2" ht="17.25" x14ac:dyDescent="0.3">
      <c r="B5451" s="86"/>
    </row>
    <row r="5452" spans="2:2" ht="17.25" x14ac:dyDescent="0.3">
      <c r="B5452" s="86"/>
    </row>
    <row r="5453" spans="2:2" ht="17.25" x14ac:dyDescent="0.3">
      <c r="B5453" s="86"/>
    </row>
    <row r="5454" spans="2:2" ht="17.25" x14ac:dyDescent="0.3">
      <c r="B5454" s="86"/>
    </row>
    <row r="5455" spans="2:2" ht="17.25" x14ac:dyDescent="0.3">
      <c r="B5455" s="86"/>
    </row>
    <row r="5456" spans="2:2" ht="17.25" x14ac:dyDescent="0.3">
      <c r="B5456" s="86"/>
    </row>
    <row r="5457" spans="2:2" ht="17.25" x14ac:dyDescent="0.3">
      <c r="B5457" s="86"/>
    </row>
    <row r="5458" spans="2:2" ht="17.25" x14ac:dyDescent="0.3">
      <c r="B5458" s="86"/>
    </row>
    <row r="5459" spans="2:2" ht="17.25" x14ac:dyDescent="0.3">
      <c r="B5459" s="86"/>
    </row>
    <row r="5460" spans="2:2" ht="17.25" x14ac:dyDescent="0.3">
      <c r="B5460" s="86"/>
    </row>
    <row r="5461" spans="2:2" ht="17.25" x14ac:dyDescent="0.3">
      <c r="B5461" s="86"/>
    </row>
    <row r="5462" spans="2:2" ht="17.25" x14ac:dyDescent="0.3">
      <c r="B5462" s="86"/>
    </row>
    <row r="5463" spans="2:2" ht="17.25" x14ac:dyDescent="0.3">
      <c r="B5463" s="86"/>
    </row>
    <row r="5464" spans="2:2" ht="17.25" x14ac:dyDescent="0.3">
      <c r="B5464" s="86"/>
    </row>
    <row r="5465" spans="2:2" ht="17.25" x14ac:dyDescent="0.3">
      <c r="B5465" s="86"/>
    </row>
    <row r="5466" spans="2:2" ht="17.25" x14ac:dyDescent="0.3">
      <c r="B5466" s="86"/>
    </row>
    <row r="5467" spans="2:2" ht="17.25" x14ac:dyDescent="0.3">
      <c r="B5467" s="86"/>
    </row>
    <row r="5468" spans="2:2" ht="17.25" x14ac:dyDescent="0.3">
      <c r="B5468" s="86"/>
    </row>
    <row r="5469" spans="2:2" ht="17.25" x14ac:dyDescent="0.3">
      <c r="B5469" s="86"/>
    </row>
    <row r="5470" spans="2:2" ht="17.25" x14ac:dyDescent="0.3">
      <c r="B5470" s="86"/>
    </row>
    <row r="5471" spans="2:2" ht="17.25" x14ac:dyDescent="0.3">
      <c r="B5471" s="86"/>
    </row>
    <row r="5472" spans="2:2" ht="17.25" x14ac:dyDescent="0.3">
      <c r="B5472" s="86"/>
    </row>
    <row r="5473" spans="2:2" ht="17.25" x14ac:dyDescent="0.3">
      <c r="B5473" s="86"/>
    </row>
    <row r="5474" spans="2:2" ht="17.25" x14ac:dyDescent="0.3">
      <c r="B5474" s="86"/>
    </row>
    <row r="5475" spans="2:2" ht="17.25" x14ac:dyDescent="0.3">
      <c r="B5475" s="86"/>
    </row>
    <row r="5476" spans="2:2" ht="17.25" x14ac:dyDescent="0.3">
      <c r="B5476" s="86"/>
    </row>
    <row r="5477" spans="2:2" ht="17.25" x14ac:dyDescent="0.3">
      <c r="B5477" s="86"/>
    </row>
    <row r="5478" spans="2:2" ht="17.25" x14ac:dyDescent="0.3">
      <c r="B5478" s="86"/>
    </row>
    <row r="5479" spans="2:2" ht="17.25" x14ac:dyDescent="0.3">
      <c r="B5479" s="86"/>
    </row>
    <row r="5480" spans="2:2" ht="17.25" x14ac:dyDescent="0.3">
      <c r="B5480" s="86"/>
    </row>
    <row r="5481" spans="2:2" ht="17.25" x14ac:dyDescent="0.3">
      <c r="B5481" s="86"/>
    </row>
    <row r="5482" spans="2:2" ht="17.25" x14ac:dyDescent="0.3">
      <c r="B5482" s="86"/>
    </row>
    <row r="5483" spans="2:2" ht="17.25" x14ac:dyDescent="0.3">
      <c r="B5483" s="86"/>
    </row>
    <row r="5484" spans="2:2" ht="17.25" x14ac:dyDescent="0.3">
      <c r="B5484" s="86"/>
    </row>
    <row r="5485" spans="2:2" ht="17.25" x14ac:dyDescent="0.3">
      <c r="B5485" s="86"/>
    </row>
    <row r="5486" spans="2:2" ht="17.25" x14ac:dyDescent="0.3">
      <c r="B5486" s="86"/>
    </row>
    <row r="5487" spans="2:2" ht="17.25" x14ac:dyDescent="0.3">
      <c r="B5487" s="86"/>
    </row>
    <row r="5488" spans="2:2" ht="17.25" x14ac:dyDescent="0.3">
      <c r="B5488" s="86"/>
    </row>
    <row r="5489" spans="2:2" ht="17.25" x14ac:dyDescent="0.3">
      <c r="B5489" s="86"/>
    </row>
    <row r="5490" spans="2:2" ht="17.25" x14ac:dyDescent="0.3">
      <c r="B5490" s="86"/>
    </row>
    <row r="5491" spans="2:2" ht="17.25" x14ac:dyDescent="0.3">
      <c r="B5491" s="86"/>
    </row>
    <row r="5492" spans="2:2" ht="17.25" x14ac:dyDescent="0.3">
      <c r="B5492" s="86"/>
    </row>
    <row r="5493" spans="2:2" ht="17.25" x14ac:dyDescent="0.3">
      <c r="B5493" s="86"/>
    </row>
    <row r="5494" spans="2:2" ht="17.25" x14ac:dyDescent="0.3">
      <c r="B5494" s="86"/>
    </row>
    <row r="5495" spans="2:2" ht="17.25" x14ac:dyDescent="0.3">
      <c r="B5495" s="86"/>
    </row>
    <row r="5496" spans="2:2" ht="17.25" x14ac:dyDescent="0.3">
      <c r="B5496" s="86"/>
    </row>
    <row r="5497" spans="2:2" ht="17.25" x14ac:dyDescent="0.3">
      <c r="B5497" s="86"/>
    </row>
    <row r="5498" spans="2:2" ht="17.25" x14ac:dyDescent="0.3">
      <c r="B5498" s="86"/>
    </row>
    <row r="5499" spans="2:2" ht="17.25" x14ac:dyDescent="0.3">
      <c r="B5499" s="86"/>
    </row>
    <row r="5500" spans="2:2" ht="17.25" x14ac:dyDescent="0.3">
      <c r="B5500" s="86"/>
    </row>
    <row r="5501" spans="2:2" ht="17.25" x14ac:dyDescent="0.3">
      <c r="B5501" s="86"/>
    </row>
    <row r="5502" spans="2:2" ht="17.25" x14ac:dyDescent="0.3">
      <c r="B5502" s="86"/>
    </row>
    <row r="5503" spans="2:2" ht="17.25" x14ac:dyDescent="0.3">
      <c r="B5503" s="86"/>
    </row>
    <row r="5504" spans="2:2" ht="17.25" x14ac:dyDescent="0.3">
      <c r="B5504" s="86"/>
    </row>
    <row r="5505" spans="2:2" ht="17.25" x14ac:dyDescent="0.3">
      <c r="B5505" s="86"/>
    </row>
    <row r="5506" spans="2:2" ht="17.25" x14ac:dyDescent="0.3">
      <c r="B5506" s="86"/>
    </row>
    <row r="5507" spans="2:2" ht="17.25" x14ac:dyDescent="0.3">
      <c r="B5507" s="86"/>
    </row>
    <row r="5508" spans="2:2" ht="17.25" x14ac:dyDescent="0.3">
      <c r="B5508" s="86"/>
    </row>
    <row r="5509" spans="2:2" ht="17.25" x14ac:dyDescent="0.3">
      <c r="B5509" s="86"/>
    </row>
    <row r="5510" spans="2:2" ht="17.25" x14ac:dyDescent="0.3">
      <c r="B5510" s="86"/>
    </row>
    <row r="5511" spans="2:2" ht="17.25" x14ac:dyDescent="0.3">
      <c r="B5511" s="86"/>
    </row>
    <row r="5512" spans="2:2" ht="17.25" x14ac:dyDescent="0.3">
      <c r="B5512" s="86"/>
    </row>
    <row r="5513" spans="2:2" ht="17.25" x14ac:dyDescent="0.3">
      <c r="B5513" s="86"/>
    </row>
    <row r="5514" spans="2:2" ht="17.25" x14ac:dyDescent="0.3">
      <c r="B5514" s="86"/>
    </row>
    <row r="5515" spans="2:2" ht="17.25" x14ac:dyDescent="0.3">
      <c r="B5515" s="86"/>
    </row>
    <row r="5516" spans="2:2" ht="17.25" x14ac:dyDescent="0.3">
      <c r="B5516" s="86"/>
    </row>
    <row r="5517" spans="2:2" ht="17.25" x14ac:dyDescent="0.3">
      <c r="B5517" s="86"/>
    </row>
    <row r="5518" spans="2:2" ht="17.25" x14ac:dyDescent="0.3">
      <c r="B5518" s="86"/>
    </row>
    <row r="5519" spans="2:2" ht="17.25" x14ac:dyDescent="0.3">
      <c r="B5519" s="86"/>
    </row>
    <row r="5520" spans="2:2" ht="17.25" x14ac:dyDescent="0.3">
      <c r="B5520" s="86"/>
    </row>
    <row r="5521" spans="2:2" ht="17.25" x14ac:dyDescent="0.3">
      <c r="B5521" s="86"/>
    </row>
    <row r="5522" spans="2:2" ht="17.25" x14ac:dyDescent="0.3">
      <c r="B5522" s="86"/>
    </row>
    <row r="5523" spans="2:2" ht="17.25" x14ac:dyDescent="0.3">
      <c r="B5523" s="86"/>
    </row>
    <row r="5524" spans="2:2" ht="17.25" x14ac:dyDescent="0.3">
      <c r="B5524" s="86"/>
    </row>
    <row r="5525" spans="2:2" ht="17.25" x14ac:dyDescent="0.3">
      <c r="B5525" s="86"/>
    </row>
    <row r="5526" spans="2:2" ht="17.25" x14ac:dyDescent="0.3">
      <c r="B5526" s="86"/>
    </row>
    <row r="5527" spans="2:2" ht="17.25" x14ac:dyDescent="0.3">
      <c r="B5527" s="86"/>
    </row>
    <row r="5528" spans="2:2" ht="17.25" x14ac:dyDescent="0.3">
      <c r="B5528" s="86"/>
    </row>
    <row r="5529" spans="2:2" ht="17.25" x14ac:dyDescent="0.3">
      <c r="B5529" s="86"/>
    </row>
    <row r="5530" spans="2:2" ht="17.25" x14ac:dyDescent="0.3">
      <c r="B5530" s="86"/>
    </row>
    <row r="5531" spans="2:2" ht="17.25" x14ac:dyDescent="0.3">
      <c r="B5531" s="86"/>
    </row>
    <row r="5532" spans="2:2" ht="17.25" x14ac:dyDescent="0.3">
      <c r="B5532" s="86"/>
    </row>
    <row r="5533" spans="2:2" ht="17.25" x14ac:dyDescent="0.3">
      <c r="B5533" s="86"/>
    </row>
    <row r="5534" spans="2:2" ht="17.25" x14ac:dyDescent="0.3">
      <c r="B5534" s="86"/>
    </row>
    <row r="5535" spans="2:2" ht="17.25" x14ac:dyDescent="0.3">
      <c r="B5535" s="86"/>
    </row>
    <row r="5536" spans="2:2" ht="17.25" x14ac:dyDescent="0.3">
      <c r="B5536" s="86"/>
    </row>
    <row r="5537" spans="2:2" ht="17.25" x14ac:dyDescent="0.3">
      <c r="B5537" s="86"/>
    </row>
    <row r="5538" spans="2:2" ht="17.25" x14ac:dyDescent="0.3">
      <c r="B5538" s="86"/>
    </row>
    <row r="5539" spans="2:2" ht="17.25" x14ac:dyDescent="0.3">
      <c r="B5539" s="86"/>
    </row>
    <row r="5540" spans="2:2" ht="17.25" x14ac:dyDescent="0.3">
      <c r="B5540" s="86"/>
    </row>
    <row r="5541" spans="2:2" ht="17.25" x14ac:dyDescent="0.3">
      <c r="B5541" s="86"/>
    </row>
    <row r="5542" spans="2:2" ht="17.25" x14ac:dyDescent="0.3">
      <c r="B5542" s="86"/>
    </row>
    <row r="5543" spans="2:2" ht="17.25" x14ac:dyDescent="0.3">
      <c r="B5543" s="86"/>
    </row>
    <row r="5544" spans="2:2" ht="17.25" x14ac:dyDescent="0.3">
      <c r="B5544" s="86"/>
    </row>
    <row r="5545" spans="2:2" ht="17.25" x14ac:dyDescent="0.3">
      <c r="B5545" s="86"/>
    </row>
    <row r="5546" spans="2:2" ht="17.25" x14ac:dyDescent="0.3">
      <c r="B5546" s="86"/>
    </row>
    <row r="5547" spans="2:2" ht="17.25" x14ac:dyDescent="0.3">
      <c r="B5547" s="86"/>
    </row>
    <row r="5548" spans="2:2" ht="17.25" x14ac:dyDescent="0.3">
      <c r="B5548" s="86"/>
    </row>
    <row r="5549" spans="2:2" ht="17.25" x14ac:dyDescent="0.3">
      <c r="B5549" s="86"/>
    </row>
    <row r="5550" spans="2:2" ht="17.25" x14ac:dyDescent="0.3">
      <c r="B5550" s="86"/>
    </row>
    <row r="5551" spans="2:2" ht="17.25" x14ac:dyDescent="0.3">
      <c r="B5551" s="86"/>
    </row>
    <row r="5552" spans="2:2" ht="17.25" x14ac:dyDescent="0.3">
      <c r="B5552" s="86"/>
    </row>
    <row r="5553" spans="2:2" ht="17.25" x14ac:dyDescent="0.3">
      <c r="B5553" s="86"/>
    </row>
    <row r="5554" spans="2:2" ht="17.25" x14ac:dyDescent="0.3">
      <c r="B5554" s="86"/>
    </row>
    <row r="5555" spans="2:2" ht="17.25" x14ac:dyDescent="0.3">
      <c r="B5555" s="86"/>
    </row>
    <row r="5556" spans="2:2" ht="17.25" x14ac:dyDescent="0.3">
      <c r="B5556" s="86"/>
    </row>
    <row r="5557" spans="2:2" ht="17.25" x14ac:dyDescent="0.3">
      <c r="B5557" s="86"/>
    </row>
    <row r="5558" spans="2:2" ht="17.25" x14ac:dyDescent="0.3">
      <c r="B5558" s="86"/>
    </row>
    <row r="5559" spans="2:2" ht="17.25" x14ac:dyDescent="0.3">
      <c r="B5559" s="86"/>
    </row>
    <row r="5560" spans="2:2" ht="17.25" x14ac:dyDescent="0.3">
      <c r="B5560" s="86"/>
    </row>
    <row r="5561" spans="2:2" ht="17.25" x14ac:dyDescent="0.3">
      <c r="B5561" s="86"/>
    </row>
    <row r="5562" spans="2:2" ht="17.25" x14ac:dyDescent="0.3">
      <c r="B5562" s="86"/>
    </row>
    <row r="5563" spans="2:2" ht="17.25" x14ac:dyDescent="0.3">
      <c r="B5563" s="86"/>
    </row>
    <row r="5564" spans="2:2" ht="17.25" x14ac:dyDescent="0.3">
      <c r="B5564" s="86"/>
    </row>
    <row r="5565" spans="2:2" ht="17.25" x14ac:dyDescent="0.3">
      <c r="B5565" s="86"/>
    </row>
    <row r="5566" spans="2:2" ht="17.25" x14ac:dyDescent="0.3">
      <c r="B5566" s="86"/>
    </row>
    <row r="5567" spans="2:2" ht="17.25" x14ac:dyDescent="0.3">
      <c r="B5567" s="86"/>
    </row>
    <row r="5568" spans="2:2" ht="17.25" x14ac:dyDescent="0.3">
      <c r="B5568" s="86"/>
    </row>
    <row r="5569" spans="2:2" ht="17.25" x14ac:dyDescent="0.3">
      <c r="B5569" s="86"/>
    </row>
    <row r="5570" spans="2:2" ht="17.25" x14ac:dyDescent="0.3">
      <c r="B5570" s="86"/>
    </row>
    <row r="5571" spans="2:2" ht="17.25" x14ac:dyDescent="0.3">
      <c r="B5571" s="86"/>
    </row>
    <row r="5572" spans="2:2" ht="17.25" x14ac:dyDescent="0.3">
      <c r="B5572" s="86"/>
    </row>
    <row r="5573" spans="2:2" ht="17.25" x14ac:dyDescent="0.3">
      <c r="B5573" s="86"/>
    </row>
    <row r="5574" spans="2:2" ht="17.25" x14ac:dyDescent="0.3">
      <c r="B5574" s="86"/>
    </row>
    <row r="5575" spans="2:2" ht="17.25" x14ac:dyDescent="0.3">
      <c r="B5575" s="86"/>
    </row>
    <row r="5576" spans="2:2" ht="17.25" x14ac:dyDescent="0.3">
      <c r="B5576" s="86"/>
    </row>
    <row r="5577" spans="2:2" ht="17.25" x14ac:dyDescent="0.3">
      <c r="B5577" s="86"/>
    </row>
    <row r="5578" spans="2:2" ht="17.25" x14ac:dyDescent="0.3">
      <c r="B5578" s="86"/>
    </row>
    <row r="5579" spans="2:2" ht="17.25" x14ac:dyDescent="0.3">
      <c r="B5579" s="86"/>
    </row>
    <row r="5580" spans="2:2" ht="17.25" x14ac:dyDescent="0.3">
      <c r="B5580" s="86"/>
    </row>
    <row r="5581" spans="2:2" ht="17.25" x14ac:dyDescent="0.3">
      <c r="B5581" s="86"/>
    </row>
    <row r="5582" spans="2:2" ht="17.25" x14ac:dyDescent="0.3">
      <c r="B5582" s="86"/>
    </row>
    <row r="5583" spans="2:2" ht="17.25" x14ac:dyDescent="0.3">
      <c r="B5583" s="86"/>
    </row>
    <row r="5584" spans="2:2" ht="17.25" x14ac:dyDescent="0.3">
      <c r="B5584" s="86"/>
    </row>
    <row r="5585" spans="2:2" ht="17.25" x14ac:dyDescent="0.3">
      <c r="B5585" s="86"/>
    </row>
    <row r="5586" spans="2:2" ht="17.25" x14ac:dyDescent="0.3">
      <c r="B5586" s="86"/>
    </row>
    <row r="5587" spans="2:2" ht="17.25" x14ac:dyDescent="0.3">
      <c r="B5587" s="86"/>
    </row>
    <row r="5588" spans="2:2" ht="17.25" x14ac:dyDescent="0.3">
      <c r="B5588" s="86"/>
    </row>
    <row r="5589" spans="2:2" ht="17.25" x14ac:dyDescent="0.3">
      <c r="B5589" s="86"/>
    </row>
    <row r="5590" spans="2:2" ht="17.25" x14ac:dyDescent="0.3">
      <c r="B5590" s="86"/>
    </row>
    <row r="5591" spans="2:2" ht="17.25" x14ac:dyDescent="0.3">
      <c r="B5591" s="86"/>
    </row>
    <row r="5592" spans="2:2" ht="17.25" x14ac:dyDescent="0.3">
      <c r="B5592" s="86"/>
    </row>
    <row r="5593" spans="2:2" ht="17.25" x14ac:dyDescent="0.3">
      <c r="B5593" s="86"/>
    </row>
    <row r="5594" spans="2:2" ht="17.25" x14ac:dyDescent="0.3">
      <c r="B5594" s="86"/>
    </row>
    <row r="5595" spans="2:2" ht="17.25" x14ac:dyDescent="0.3">
      <c r="B5595" s="86"/>
    </row>
    <row r="5596" spans="2:2" ht="17.25" x14ac:dyDescent="0.3">
      <c r="B5596" s="86"/>
    </row>
    <row r="5597" spans="2:2" ht="17.25" x14ac:dyDescent="0.3">
      <c r="B5597" s="86"/>
    </row>
    <row r="5598" spans="2:2" ht="17.25" x14ac:dyDescent="0.3">
      <c r="B5598" s="86"/>
    </row>
    <row r="5599" spans="2:2" ht="17.25" x14ac:dyDescent="0.3">
      <c r="B5599" s="86"/>
    </row>
    <row r="5600" spans="2:2" ht="17.25" x14ac:dyDescent="0.3">
      <c r="B5600" s="86"/>
    </row>
    <row r="5601" spans="2:2" ht="17.25" x14ac:dyDescent="0.3">
      <c r="B5601" s="86"/>
    </row>
    <row r="5602" spans="2:2" ht="17.25" x14ac:dyDescent="0.3">
      <c r="B5602" s="86"/>
    </row>
    <row r="5603" spans="2:2" ht="17.25" x14ac:dyDescent="0.3">
      <c r="B5603" s="86"/>
    </row>
    <row r="5604" spans="2:2" ht="17.25" x14ac:dyDescent="0.3">
      <c r="B5604" s="86"/>
    </row>
    <row r="5605" spans="2:2" ht="17.25" x14ac:dyDescent="0.3">
      <c r="B5605" s="86"/>
    </row>
    <row r="5606" spans="2:2" ht="17.25" x14ac:dyDescent="0.3">
      <c r="B5606" s="86"/>
    </row>
    <row r="5607" spans="2:2" ht="17.25" x14ac:dyDescent="0.3">
      <c r="B5607" s="86"/>
    </row>
    <row r="5608" spans="2:2" ht="17.25" x14ac:dyDescent="0.3">
      <c r="B5608" s="86"/>
    </row>
    <row r="5609" spans="2:2" ht="17.25" x14ac:dyDescent="0.3">
      <c r="B5609" s="86"/>
    </row>
    <row r="5610" spans="2:2" ht="17.25" x14ac:dyDescent="0.3">
      <c r="B5610" s="86"/>
    </row>
    <row r="5611" spans="2:2" ht="17.25" x14ac:dyDescent="0.3">
      <c r="B5611" s="86"/>
    </row>
    <row r="5612" spans="2:2" ht="17.25" x14ac:dyDescent="0.3">
      <c r="B5612" s="86"/>
    </row>
    <row r="5613" spans="2:2" ht="17.25" x14ac:dyDescent="0.3">
      <c r="B5613" s="86"/>
    </row>
    <row r="5614" spans="2:2" ht="17.25" x14ac:dyDescent="0.3">
      <c r="B5614" s="86"/>
    </row>
    <row r="5615" spans="2:2" ht="17.25" x14ac:dyDescent="0.3">
      <c r="B5615" s="86"/>
    </row>
    <row r="5616" spans="2:2" ht="17.25" x14ac:dyDescent="0.3">
      <c r="B5616" s="86"/>
    </row>
    <row r="5617" spans="2:2" ht="17.25" x14ac:dyDescent="0.3">
      <c r="B5617" s="86"/>
    </row>
    <row r="5618" spans="2:2" ht="17.25" x14ac:dyDescent="0.3">
      <c r="B5618" s="86"/>
    </row>
    <row r="5619" spans="2:2" ht="17.25" x14ac:dyDescent="0.3">
      <c r="B5619" s="86"/>
    </row>
    <row r="5620" spans="2:2" ht="17.25" x14ac:dyDescent="0.3">
      <c r="B5620" s="86"/>
    </row>
    <row r="5621" spans="2:2" ht="17.25" x14ac:dyDescent="0.3">
      <c r="B5621" s="86"/>
    </row>
    <row r="5622" spans="2:2" ht="17.25" x14ac:dyDescent="0.3">
      <c r="B5622" s="86"/>
    </row>
    <row r="5623" spans="2:2" ht="17.25" x14ac:dyDescent="0.3">
      <c r="B5623" s="86"/>
    </row>
    <row r="5624" spans="2:2" ht="17.25" x14ac:dyDescent="0.3">
      <c r="B5624" s="86"/>
    </row>
    <row r="5625" spans="2:2" ht="17.25" x14ac:dyDescent="0.3">
      <c r="B5625" s="86"/>
    </row>
    <row r="5626" spans="2:2" ht="17.25" x14ac:dyDescent="0.3">
      <c r="B5626" s="86"/>
    </row>
    <row r="5627" spans="2:2" ht="17.25" x14ac:dyDescent="0.3">
      <c r="B5627" s="86"/>
    </row>
    <row r="5628" spans="2:2" ht="17.25" x14ac:dyDescent="0.3">
      <c r="B5628" s="86"/>
    </row>
    <row r="5629" spans="2:2" ht="17.25" x14ac:dyDescent="0.3">
      <c r="B5629" s="86"/>
    </row>
    <row r="5630" spans="2:2" ht="17.25" x14ac:dyDescent="0.3">
      <c r="B5630" s="86"/>
    </row>
    <row r="5631" spans="2:2" ht="17.25" x14ac:dyDescent="0.3">
      <c r="B5631" s="86"/>
    </row>
    <row r="5632" spans="2:2" ht="17.25" x14ac:dyDescent="0.3">
      <c r="B5632" s="86"/>
    </row>
    <row r="5633" spans="2:2" ht="17.25" x14ac:dyDescent="0.3">
      <c r="B5633" s="86"/>
    </row>
    <row r="5634" spans="2:2" ht="17.25" x14ac:dyDescent="0.3">
      <c r="B5634" s="86"/>
    </row>
    <row r="5635" spans="2:2" ht="17.25" x14ac:dyDescent="0.3">
      <c r="B5635" s="86"/>
    </row>
    <row r="5636" spans="2:2" ht="17.25" x14ac:dyDescent="0.3">
      <c r="B5636" s="86"/>
    </row>
    <row r="5637" spans="2:2" ht="17.25" x14ac:dyDescent="0.3">
      <c r="B5637" s="86"/>
    </row>
    <row r="5638" spans="2:2" ht="17.25" x14ac:dyDescent="0.3">
      <c r="B5638" s="86"/>
    </row>
    <row r="5639" spans="2:2" ht="17.25" x14ac:dyDescent="0.3">
      <c r="B5639" s="86"/>
    </row>
    <row r="5640" spans="2:2" ht="17.25" x14ac:dyDescent="0.3">
      <c r="B5640" s="86"/>
    </row>
    <row r="5641" spans="2:2" ht="17.25" x14ac:dyDescent="0.3">
      <c r="B5641" s="86"/>
    </row>
    <row r="5642" spans="2:2" ht="17.25" x14ac:dyDescent="0.3">
      <c r="B5642" s="86"/>
    </row>
    <row r="5643" spans="2:2" ht="17.25" x14ac:dyDescent="0.3">
      <c r="B5643" s="86"/>
    </row>
    <row r="5644" spans="2:2" ht="17.25" x14ac:dyDescent="0.3">
      <c r="B5644" s="86"/>
    </row>
    <row r="5645" spans="2:2" ht="17.25" x14ac:dyDescent="0.3">
      <c r="B5645" s="86"/>
    </row>
    <row r="5646" spans="2:2" ht="17.25" x14ac:dyDescent="0.3">
      <c r="B5646" s="86"/>
    </row>
    <row r="5647" spans="2:2" ht="17.25" x14ac:dyDescent="0.3">
      <c r="B5647" s="86"/>
    </row>
    <row r="5648" spans="2:2" ht="17.25" x14ac:dyDescent="0.3">
      <c r="B5648" s="86"/>
    </row>
    <row r="5649" spans="2:2" ht="17.25" x14ac:dyDescent="0.3">
      <c r="B5649" s="86"/>
    </row>
    <row r="5650" spans="2:2" ht="17.25" x14ac:dyDescent="0.3">
      <c r="B5650" s="86"/>
    </row>
    <row r="5651" spans="2:2" ht="17.25" x14ac:dyDescent="0.3">
      <c r="B5651" s="86"/>
    </row>
    <row r="5652" spans="2:2" ht="17.25" x14ac:dyDescent="0.3">
      <c r="B5652" s="86"/>
    </row>
    <row r="5653" spans="2:2" ht="17.25" x14ac:dyDescent="0.3">
      <c r="B5653" s="86"/>
    </row>
    <row r="5654" spans="2:2" ht="17.25" x14ac:dyDescent="0.3">
      <c r="B5654" s="86"/>
    </row>
    <row r="5655" spans="2:2" ht="17.25" x14ac:dyDescent="0.3">
      <c r="B5655" s="86"/>
    </row>
    <row r="5656" spans="2:2" ht="17.25" x14ac:dyDescent="0.3">
      <c r="B5656" s="86"/>
    </row>
    <row r="5657" spans="2:2" ht="17.25" x14ac:dyDescent="0.3">
      <c r="B5657" s="86"/>
    </row>
    <row r="5658" spans="2:2" ht="17.25" x14ac:dyDescent="0.3">
      <c r="B5658" s="86"/>
    </row>
    <row r="5659" spans="2:2" ht="17.25" x14ac:dyDescent="0.3">
      <c r="B5659" s="86"/>
    </row>
    <row r="5660" spans="2:2" ht="17.25" x14ac:dyDescent="0.3">
      <c r="B5660" s="86"/>
    </row>
    <row r="5661" spans="2:2" ht="17.25" x14ac:dyDescent="0.3">
      <c r="B5661" s="86"/>
    </row>
    <row r="5662" spans="2:2" ht="17.25" x14ac:dyDescent="0.3">
      <c r="B5662" s="86"/>
    </row>
    <row r="5663" spans="2:2" ht="17.25" x14ac:dyDescent="0.3">
      <c r="B5663" s="86"/>
    </row>
    <row r="5664" spans="2:2" ht="17.25" x14ac:dyDescent="0.3">
      <c r="B5664" s="86"/>
    </row>
    <row r="5665" spans="2:2" ht="17.25" x14ac:dyDescent="0.3">
      <c r="B5665" s="86"/>
    </row>
    <row r="5666" spans="2:2" ht="17.25" x14ac:dyDescent="0.3">
      <c r="B5666" s="86"/>
    </row>
    <row r="5667" spans="2:2" ht="17.25" x14ac:dyDescent="0.3">
      <c r="B5667" s="86"/>
    </row>
    <row r="5668" spans="2:2" ht="17.25" x14ac:dyDescent="0.3">
      <c r="B5668" s="86"/>
    </row>
    <row r="5669" spans="2:2" ht="17.25" x14ac:dyDescent="0.3">
      <c r="B5669" s="86"/>
    </row>
    <row r="5670" spans="2:2" ht="17.25" x14ac:dyDescent="0.3">
      <c r="B5670" s="86"/>
    </row>
    <row r="5671" spans="2:2" ht="17.25" x14ac:dyDescent="0.3">
      <c r="B5671" s="86"/>
    </row>
    <row r="5672" spans="2:2" ht="17.25" x14ac:dyDescent="0.3">
      <c r="B5672" s="86"/>
    </row>
    <row r="5673" spans="2:2" ht="17.25" x14ac:dyDescent="0.3">
      <c r="B5673" s="86"/>
    </row>
    <row r="5674" spans="2:2" ht="17.25" x14ac:dyDescent="0.3">
      <c r="B5674" s="86"/>
    </row>
    <row r="5675" spans="2:2" ht="17.25" x14ac:dyDescent="0.3">
      <c r="B5675" s="86"/>
    </row>
    <row r="5676" spans="2:2" ht="17.25" x14ac:dyDescent="0.3">
      <c r="B5676" s="86"/>
    </row>
    <row r="5677" spans="2:2" ht="17.25" x14ac:dyDescent="0.3">
      <c r="B5677" s="86"/>
    </row>
    <row r="5678" spans="2:2" ht="17.25" x14ac:dyDescent="0.3">
      <c r="B5678" s="86"/>
    </row>
    <row r="5679" spans="2:2" ht="17.25" x14ac:dyDescent="0.3">
      <c r="B5679" s="86"/>
    </row>
    <row r="5680" spans="2:2" ht="17.25" x14ac:dyDescent="0.3">
      <c r="B5680" s="86"/>
    </row>
    <row r="5681" spans="2:2" ht="17.25" x14ac:dyDescent="0.3">
      <c r="B5681" s="86"/>
    </row>
    <row r="5682" spans="2:2" ht="17.25" x14ac:dyDescent="0.3">
      <c r="B5682" s="86"/>
    </row>
    <row r="5683" spans="2:2" ht="17.25" x14ac:dyDescent="0.3">
      <c r="B5683" s="86"/>
    </row>
    <row r="5684" spans="2:2" ht="17.25" x14ac:dyDescent="0.3">
      <c r="B5684" s="86"/>
    </row>
    <row r="5685" spans="2:2" ht="17.25" x14ac:dyDescent="0.3">
      <c r="B5685" s="86"/>
    </row>
    <row r="5686" spans="2:2" ht="17.25" x14ac:dyDescent="0.3">
      <c r="B5686" s="86"/>
    </row>
    <row r="5687" spans="2:2" ht="17.25" x14ac:dyDescent="0.3">
      <c r="B5687" s="86"/>
    </row>
    <row r="5688" spans="2:2" ht="17.25" x14ac:dyDescent="0.3">
      <c r="B5688" s="86"/>
    </row>
    <row r="5689" spans="2:2" ht="17.25" x14ac:dyDescent="0.3">
      <c r="B5689" s="86"/>
    </row>
    <row r="5690" spans="2:2" ht="17.25" x14ac:dyDescent="0.3">
      <c r="B5690" s="86"/>
    </row>
    <row r="5691" spans="2:2" ht="17.25" x14ac:dyDescent="0.3">
      <c r="B5691" s="86"/>
    </row>
    <row r="5692" spans="2:2" ht="17.25" x14ac:dyDescent="0.3">
      <c r="B5692" s="86"/>
    </row>
    <row r="5693" spans="2:2" ht="17.25" x14ac:dyDescent="0.3">
      <c r="B5693" s="86"/>
    </row>
    <row r="5694" spans="2:2" ht="17.25" x14ac:dyDescent="0.3">
      <c r="B5694" s="86"/>
    </row>
    <row r="5695" spans="2:2" ht="17.25" x14ac:dyDescent="0.3">
      <c r="B5695" s="86"/>
    </row>
    <row r="5696" spans="2:2" ht="17.25" x14ac:dyDescent="0.3">
      <c r="B5696" s="86"/>
    </row>
    <row r="5697" spans="2:2" ht="17.25" x14ac:dyDescent="0.3">
      <c r="B5697" s="86"/>
    </row>
    <row r="5698" spans="2:2" ht="17.25" x14ac:dyDescent="0.3">
      <c r="B5698" s="86"/>
    </row>
    <row r="5699" spans="2:2" ht="17.25" x14ac:dyDescent="0.3">
      <c r="B5699" s="86"/>
    </row>
    <row r="5700" spans="2:2" ht="17.25" x14ac:dyDescent="0.3">
      <c r="B5700" s="86"/>
    </row>
    <row r="5701" spans="2:2" ht="17.25" x14ac:dyDescent="0.3">
      <c r="B5701" s="86"/>
    </row>
    <row r="5702" spans="2:2" ht="17.25" x14ac:dyDescent="0.3">
      <c r="B5702" s="86"/>
    </row>
    <row r="5703" spans="2:2" ht="17.25" x14ac:dyDescent="0.3">
      <c r="B5703" s="86"/>
    </row>
    <row r="5704" spans="2:2" ht="17.25" x14ac:dyDescent="0.3">
      <c r="B5704" s="86"/>
    </row>
    <row r="5705" spans="2:2" ht="17.25" x14ac:dyDescent="0.3">
      <c r="B5705" s="86"/>
    </row>
    <row r="5706" spans="2:2" ht="17.25" x14ac:dyDescent="0.3">
      <c r="B5706" s="86"/>
    </row>
    <row r="5707" spans="2:2" ht="17.25" x14ac:dyDescent="0.3">
      <c r="B5707" s="86"/>
    </row>
    <row r="5708" spans="2:2" ht="17.25" x14ac:dyDescent="0.3">
      <c r="B5708" s="86"/>
    </row>
    <row r="5709" spans="2:2" ht="17.25" x14ac:dyDescent="0.3">
      <c r="B5709" s="86"/>
    </row>
    <row r="5710" spans="2:2" ht="17.25" x14ac:dyDescent="0.3">
      <c r="B5710" s="86"/>
    </row>
    <row r="5711" spans="2:2" ht="17.25" x14ac:dyDescent="0.3">
      <c r="B5711" s="86"/>
    </row>
    <row r="5712" spans="2:2" ht="17.25" x14ac:dyDescent="0.3">
      <c r="B5712" s="86"/>
    </row>
    <row r="5713" spans="2:2" ht="17.25" x14ac:dyDescent="0.3">
      <c r="B5713" s="86"/>
    </row>
    <row r="5714" spans="2:2" ht="17.25" x14ac:dyDescent="0.3">
      <c r="B5714" s="86"/>
    </row>
    <row r="5715" spans="2:2" ht="17.25" x14ac:dyDescent="0.3">
      <c r="B5715" s="86"/>
    </row>
    <row r="5716" spans="2:2" ht="17.25" x14ac:dyDescent="0.3">
      <c r="B5716" s="86"/>
    </row>
    <row r="5717" spans="2:2" ht="17.25" x14ac:dyDescent="0.3">
      <c r="B5717" s="86"/>
    </row>
    <row r="5718" spans="2:2" ht="17.25" x14ac:dyDescent="0.3">
      <c r="B5718" s="86"/>
    </row>
    <row r="5719" spans="2:2" ht="17.25" x14ac:dyDescent="0.3">
      <c r="B5719" s="86"/>
    </row>
    <row r="5720" spans="2:2" ht="17.25" x14ac:dyDescent="0.3">
      <c r="B5720" s="86"/>
    </row>
    <row r="5721" spans="2:2" ht="17.25" x14ac:dyDescent="0.3">
      <c r="B5721" s="86"/>
    </row>
    <row r="5722" spans="2:2" ht="17.25" x14ac:dyDescent="0.3">
      <c r="B5722" s="86"/>
    </row>
    <row r="5723" spans="2:2" ht="17.25" x14ac:dyDescent="0.3">
      <c r="B5723" s="86"/>
    </row>
    <row r="5724" spans="2:2" ht="17.25" x14ac:dyDescent="0.3">
      <c r="B5724" s="86"/>
    </row>
    <row r="5725" spans="2:2" ht="17.25" x14ac:dyDescent="0.3">
      <c r="B5725" s="86"/>
    </row>
    <row r="5726" spans="2:2" ht="17.25" x14ac:dyDescent="0.3">
      <c r="B5726" s="86"/>
    </row>
    <row r="5727" spans="2:2" ht="17.25" x14ac:dyDescent="0.3">
      <c r="B5727" s="86"/>
    </row>
    <row r="5728" spans="2:2" ht="17.25" x14ac:dyDescent="0.3">
      <c r="B5728" s="86"/>
    </row>
    <row r="5729" spans="2:2" ht="17.25" x14ac:dyDescent="0.3">
      <c r="B5729" s="86"/>
    </row>
    <row r="5730" spans="2:2" ht="17.25" x14ac:dyDescent="0.3">
      <c r="B5730" s="86"/>
    </row>
    <row r="5731" spans="2:2" ht="17.25" x14ac:dyDescent="0.3">
      <c r="B5731" s="86"/>
    </row>
    <row r="5732" spans="2:2" ht="17.25" x14ac:dyDescent="0.3">
      <c r="B5732" s="86"/>
    </row>
    <row r="5733" spans="2:2" ht="17.25" x14ac:dyDescent="0.3">
      <c r="B5733" s="86"/>
    </row>
    <row r="5734" spans="2:2" ht="17.25" x14ac:dyDescent="0.3">
      <c r="B5734" s="86"/>
    </row>
    <row r="5735" spans="2:2" ht="17.25" x14ac:dyDescent="0.3">
      <c r="B5735" s="86"/>
    </row>
    <row r="5736" spans="2:2" ht="17.25" x14ac:dyDescent="0.3">
      <c r="B5736" s="86"/>
    </row>
    <row r="5737" spans="2:2" ht="17.25" x14ac:dyDescent="0.3">
      <c r="B5737" s="86"/>
    </row>
    <row r="5738" spans="2:2" ht="17.25" x14ac:dyDescent="0.3">
      <c r="B5738" s="86"/>
    </row>
    <row r="5739" spans="2:2" ht="17.25" x14ac:dyDescent="0.3">
      <c r="B5739" s="86"/>
    </row>
    <row r="5740" spans="2:2" ht="17.25" x14ac:dyDescent="0.3">
      <c r="B5740" s="86"/>
    </row>
    <row r="5741" spans="2:2" ht="17.25" x14ac:dyDescent="0.3">
      <c r="B5741" s="86"/>
    </row>
    <row r="5742" spans="2:2" ht="17.25" x14ac:dyDescent="0.3">
      <c r="B5742" s="86"/>
    </row>
    <row r="5743" spans="2:2" ht="17.25" x14ac:dyDescent="0.3">
      <c r="B5743" s="86"/>
    </row>
    <row r="5744" spans="2:2" ht="17.25" x14ac:dyDescent="0.3">
      <c r="B5744" s="86"/>
    </row>
    <row r="5745" spans="2:2" ht="17.25" x14ac:dyDescent="0.3">
      <c r="B5745" s="86"/>
    </row>
    <row r="5746" spans="2:2" ht="17.25" x14ac:dyDescent="0.3">
      <c r="B5746" s="86"/>
    </row>
    <row r="5747" spans="2:2" ht="17.25" x14ac:dyDescent="0.3">
      <c r="B5747" s="86"/>
    </row>
    <row r="5748" spans="2:2" ht="17.25" x14ac:dyDescent="0.3">
      <c r="B5748" s="86"/>
    </row>
    <row r="5749" spans="2:2" ht="17.25" x14ac:dyDescent="0.3">
      <c r="B5749" s="86"/>
    </row>
    <row r="5750" spans="2:2" ht="17.25" x14ac:dyDescent="0.3">
      <c r="B5750" s="86"/>
    </row>
    <row r="5751" spans="2:2" ht="17.25" x14ac:dyDescent="0.3">
      <c r="B5751" s="86"/>
    </row>
    <row r="5752" spans="2:2" ht="17.25" x14ac:dyDescent="0.3">
      <c r="B5752" s="86"/>
    </row>
    <row r="5753" spans="2:2" ht="17.25" x14ac:dyDescent="0.3">
      <c r="B5753" s="86"/>
    </row>
    <row r="5754" spans="2:2" ht="17.25" x14ac:dyDescent="0.3">
      <c r="B5754" s="86"/>
    </row>
    <row r="5755" spans="2:2" ht="17.25" x14ac:dyDescent="0.3">
      <c r="B5755" s="86"/>
    </row>
    <row r="5756" spans="2:2" ht="17.25" x14ac:dyDescent="0.3">
      <c r="B5756" s="86"/>
    </row>
    <row r="5757" spans="2:2" ht="17.25" x14ac:dyDescent="0.3">
      <c r="B5757" s="86"/>
    </row>
    <row r="5758" spans="2:2" ht="17.25" x14ac:dyDescent="0.3">
      <c r="B5758" s="86"/>
    </row>
    <row r="5759" spans="2:2" ht="17.25" x14ac:dyDescent="0.3">
      <c r="B5759" s="86"/>
    </row>
    <row r="5760" spans="2:2" ht="17.25" x14ac:dyDescent="0.3">
      <c r="B5760" s="86"/>
    </row>
    <row r="5761" spans="2:2" ht="17.25" x14ac:dyDescent="0.3">
      <c r="B5761" s="86"/>
    </row>
    <row r="5762" spans="2:2" ht="17.25" x14ac:dyDescent="0.3">
      <c r="B5762" s="86"/>
    </row>
    <row r="5763" spans="2:2" ht="17.25" x14ac:dyDescent="0.3">
      <c r="B5763" s="86"/>
    </row>
    <row r="5764" spans="2:2" ht="17.25" x14ac:dyDescent="0.3">
      <c r="B5764" s="86"/>
    </row>
    <row r="5765" spans="2:2" ht="17.25" x14ac:dyDescent="0.3">
      <c r="B5765" s="86"/>
    </row>
    <row r="5766" spans="2:2" ht="17.25" x14ac:dyDescent="0.3">
      <c r="B5766" s="86"/>
    </row>
    <row r="5767" spans="2:2" ht="17.25" x14ac:dyDescent="0.3">
      <c r="B5767" s="86"/>
    </row>
    <row r="5768" spans="2:2" ht="17.25" x14ac:dyDescent="0.3">
      <c r="B5768" s="86"/>
    </row>
    <row r="5769" spans="2:2" ht="17.25" x14ac:dyDescent="0.3">
      <c r="B5769" s="86"/>
    </row>
    <row r="5770" spans="2:2" ht="17.25" x14ac:dyDescent="0.3">
      <c r="B5770" s="86"/>
    </row>
    <row r="5771" spans="2:2" ht="17.25" x14ac:dyDescent="0.3">
      <c r="B5771" s="86"/>
    </row>
    <row r="5772" spans="2:2" ht="17.25" x14ac:dyDescent="0.3">
      <c r="B5772" s="86"/>
    </row>
    <row r="5773" spans="2:2" ht="17.25" x14ac:dyDescent="0.3">
      <c r="B5773" s="86"/>
    </row>
    <row r="5774" spans="2:2" ht="17.25" x14ac:dyDescent="0.3">
      <c r="B5774" s="86"/>
    </row>
    <row r="5775" spans="2:2" ht="17.25" x14ac:dyDescent="0.3">
      <c r="B5775" s="86"/>
    </row>
    <row r="5776" spans="2:2" ht="17.25" x14ac:dyDescent="0.3">
      <c r="B5776" s="86"/>
    </row>
    <row r="5777" spans="2:2" ht="17.25" x14ac:dyDescent="0.3">
      <c r="B5777" s="86"/>
    </row>
    <row r="5778" spans="2:2" ht="17.25" x14ac:dyDescent="0.3">
      <c r="B5778" s="86"/>
    </row>
    <row r="5779" spans="2:2" ht="17.25" x14ac:dyDescent="0.3">
      <c r="B5779" s="86"/>
    </row>
    <row r="5780" spans="2:2" ht="17.25" x14ac:dyDescent="0.3">
      <c r="B5780" s="86"/>
    </row>
    <row r="5781" spans="2:2" ht="17.25" x14ac:dyDescent="0.3">
      <c r="B5781" s="86"/>
    </row>
    <row r="5782" spans="2:2" ht="17.25" x14ac:dyDescent="0.3">
      <c r="B5782" s="86"/>
    </row>
    <row r="5783" spans="2:2" ht="17.25" x14ac:dyDescent="0.3">
      <c r="B5783" s="86"/>
    </row>
    <row r="5784" spans="2:2" ht="17.25" x14ac:dyDescent="0.3">
      <c r="B5784" s="86"/>
    </row>
    <row r="5785" spans="2:2" ht="17.25" x14ac:dyDescent="0.3">
      <c r="B5785" s="86"/>
    </row>
    <row r="5786" spans="2:2" ht="17.25" x14ac:dyDescent="0.3">
      <c r="B5786" s="86"/>
    </row>
    <row r="5787" spans="2:2" ht="17.25" x14ac:dyDescent="0.3">
      <c r="B5787" s="86"/>
    </row>
    <row r="5788" spans="2:2" ht="17.25" x14ac:dyDescent="0.3">
      <c r="B5788" s="86"/>
    </row>
    <row r="5789" spans="2:2" ht="17.25" x14ac:dyDescent="0.3">
      <c r="B5789" s="86"/>
    </row>
    <row r="5790" spans="2:2" ht="17.25" x14ac:dyDescent="0.3">
      <c r="B5790" s="86"/>
    </row>
    <row r="5791" spans="2:2" ht="17.25" x14ac:dyDescent="0.3">
      <c r="B5791" s="86"/>
    </row>
    <row r="5792" spans="2:2" ht="17.25" x14ac:dyDescent="0.3">
      <c r="B5792" s="86"/>
    </row>
    <row r="5793" spans="2:2" ht="17.25" x14ac:dyDescent="0.3">
      <c r="B5793" s="86"/>
    </row>
    <row r="5794" spans="2:2" ht="17.25" x14ac:dyDescent="0.3">
      <c r="B5794" s="86"/>
    </row>
    <row r="5795" spans="2:2" ht="17.25" x14ac:dyDescent="0.3">
      <c r="B5795" s="86"/>
    </row>
    <row r="5796" spans="2:2" ht="17.25" x14ac:dyDescent="0.3">
      <c r="B5796" s="86"/>
    </row>
    <row r="5797" spans="2:2" ht="17.25" x14ac:dyDescent="0.3">
      <c r="B5797" s="86"/>
    </row>
    <row r="5798" spans="2:2" ht="17.25" x14ac:dyDescent="0.3">
      <c r="B5798" s="86"/>
    </row>
    <row r="5799" spans="2:2" ht="17.25" x14ac:dyDescent="0.3">
      <c r="B5799" s="86"/>
    </row>
    <row r="5800" spans="2:2" ht="17.25" x14ac:dyDescent="0.3">
      <c r="B5800" s="86"/>
    </row>
    <row r="5801" spans="2:2" ht="17.25" x14ac:dyDescent="0.3">
      <c r="B5801" s="86"/>
    </row>
    <row r="5802" spans="2:2" ht="17.25" x14ac:dyDescent="0.3">
      <c r="B5802" s="86"/>
    </row>
    <row r="5803" spans="2:2" ht="17.25" x14ac:dyDescent="0.3">
      <c r="B5803" s="86"/>
    </row>
    <row r="5804" spans="2:2" ht="17.25" x14ac:dyDescent="0.3">
      <c r="B5804" s="86"/>
    </row>
    <row r="5805" spans="2:2" ht="17.25" x14ac:dyDescent="0.3">
      <c r="B5805" s="86"/>
    </row>
    <row r="5806" spans="2:2" ht="17.25" x14ac:dyDescent="0.3">
      <c r="B5806" s="86"/>
    </row>
    <row r="5807" spans="2:2" ht="17.25" x14ac:dyDescent="0.3">
      <c r="B5807" s="86"/>
    </row>
    <row r="5808" spans="2:2" ht="17.25" x14ac:dyDescent="0.3">
      <c r="B5808" s="86"/>
    </row>
    <row r="5809" spans="2:2" ht="17.25" x14ac:dyDescent="0.3">
      <c r="B5809" s="86"/>
    </row>
    <row r="5810" spans="2:2" ht="17.25" x14ac:dyDescent="0.3">
      <c r="B5810" s="86"/>
    </row>
    <row r="5811" spans="2:2" ht="17.25" x14ac:dyDescent="0.3">
      <c r="B5811" s="86"/>
    </row>
    <row r="5812" spans="2:2" ht="17.25" x14ac:dyDescent="0.3">
      <c r="B5812" s="86"/>
    </row>
    <row r="5813" spans="2:2" ht="17.25" x14ac:dyDescent="0.3">
      <c r="B5813" s="86"/>
    </row>
    <row r="5814" spans="2:2" ht="17.25" x14ac:dyDescent="0.3">
      <c r="B5814" s="86"/>
    </row>
    <row r="5815" spans="2:2" ht="17.25" x14ac:dyDescent="0.3">
      <c r="B5815" s="86"/>
    </row>
    <row r="5816" spans="2:2" ht="17.25" x14ac:dyDescent="0.3">
      <c r="B5816" s="86"/>
    </row>
    <row r="5817" spans="2:2" ht="17.25" x14ac:dyDescent="0.3">
      <c r="B5817" s="86"/>
    </row>
    <row r="5818" spans="2:2" ht="17.25" x14ac:dyDescent="0.3">
      <c r="B5818" s="86"/>
    </row>
    <row r="5819" spans="2:2" ht="17.25" x14ac:dyDescent="0.3">
      <c r="B5819" s="86"/>
    </row>
    <row r="5820" spans="2:2" ht="17.25" x14ac:dyDescent="0.3">
      <c r="B5820" s="86"/>
    </row>
    <row r="5821" spans="2:2" ht="17.25" x14ac:dyDescent="0.3">
      <c r="B5821" s="86"/>
    </row>
    <row r="5822" spans="2:2" ht="17.25" x14ac:dyDescent="0.3">
      <c r="B5822" s="86"/>
    </row>
    <row r="5823" spans="2:2" ht="17.25" x14ac:dyDescent="0.3">
      <c r="B5823" s="86"/>
    </row>
    <row r="5824" spans="2:2" ht="17.25" x14ac:dyDescent="0.3">
      <c r="B5824" s="86"/>
    </row>
    <row r="5825" spans="2:2" ht="17.25" x14ac:dyDescent="0.3">
      <c r="B5825" s="86"/>
    </row>
    <row r="5826" spans="2:2" ht="17.25" x14ac:dyDescent="0.3">
      <c r="B5826" s="86"/>
    </row>
    <row r="5827" spans="2:2" ht="17.25" x14ac:dyDescent="0.3">
      <c r="B5827" s="86"/>
    </row>
    <row r="5828" spans="2:2" ht="17.25" x14ac:dyDescent="0.3">
      <c r="B5828" s="86"/>
    </row>
    <row r="5829" spans="2:2" ht="17.25" x14ac:dyDescent="0.3">
      <c r="B5829" s="86"/>
    </row>
    <row r="5830" spans="2:2" ht="17.25" x14ac:dyDescent="0.3">
      <c r="B5830" s="86"/>
    </row>
    <row r="5831" spans="2:2" ht="17.25" x14ac:dyDescent="0.3">
      <c r="B5831" s="86"/>
    </row>
    <row r="5832" spans="2:2" ht="17.25" x14ac:dyDescent="0.3">
      <c r="B5832" s="86"/>
    </row>
    <row r="5833" spans="2:2" ht="17.25" x14ac:dyDescent="0.3">
      <c r="B5833" s="86"/>
    </row>
    <row r="5834" spans="2:2" ht="17.25" x14ac:dyDescent="0.3">
      <c r="B5834" s="86"/>
    </row>
    <row r="5835" spans="2:2" ht="17.25" x14ac:dyDescent="0.3">
      <c r="B5835" s="86"/>
    </row>
    <row r="5836" spans="2:2" ht="17.25" x14ac:dyDescent="0.3">
      <c r="B5836" s="86"/>
    </row>
    <row r="5837" spans="2:2" ht="17.25" x14ac:dyDescent="0.3">
      <c r="B5837" s="86"/>
    </row>
    <row r="5838" spans="2:2" ht="17.25" x14ac:dyDescent="0.3">
      <c r="B5838" s="86"/>
    </row>
    <row r="5839" spans="2:2" ht="17.25" x14ac:dyDescent="0.3">
      <c r="B5839" s="86"/>
    </row>
    <row r="5840" spans="2:2" ht="17.25" x14ac:dyDescent="0.3">
      <c r="B5840" s="86"/>
    </row>
    <row r="5841" spans="2:2" ht="17.25" x14ac:dyDescent="0.3">
      <c r="B5841" s="86"/>
    </row>
    <row r="5842" spans="2:2" ht="17.25" x14ac:dyDescent="0.3">
      <c r="B5842" s="86"/>
    </row>
    <row r="5843" spans="2:2" ht="17.25" x14ac:dyDescent="0.3">
      <c r="B5843" s="86"/>
    </row>
    <row r="5844" spans="2:2" ht="17.25" x14ac:dyDescent="0.3">
      <c r="B5844" s="86"/>
    </row>
    <row r="5845" spans="2:2" ht="17.25" x14ac:dyDescent="0.3">
      <c r="B5845" s="86"/>
    </row>
    <row r="5846" spans="2:2" ht="17.25" x14ac:dyDescent="0.3">
      <c r="B5846" s="86"/>
    </row>
    <row r="5847" spans="2:2" ht="17.25" x14ac:dyDescent="0.3">
      <c r="B5847" s="86"/>
    </row>
    <row r="5848" spans="2:2" ht="17.25" x14ac:dyDescent="0.3">
      <c r="B5848" s="86"/>
    </row>
    <row r="5849" spans="2:2" ht="17.25" x14ac:dyDescent="0.3">
      <c r="B5849" s="86"/>
    </row>
    <row r="5850" spans="2:2" ht="17.25" x14ac:dyDescent="0.3">
      <c r="B5850" s="86"/>
    </row>
    <row r="5851" spans="2:2" ht="17.25" x14ac:dyDescent="0.3">
      <c r="B5851" s="86"/>
    </row>
    <row r="5852" spans="2:2" ht="17.25" x14ac:dyDescent="0.3">
      <c r="B5852" s="86"/>
    </row>
    <row r="5853" spans="2:2" ht="17.25" x14ac:dyDescent="0.3">
      <c r="B5853" s="86"/>
    </row>
    <row r="5854" spans="2:2" ht="17.25" x14ac:dyDescent="0.3">
      <c r="B5854" s="86"/>
    </row>
    <row r="5855" spans="2:2" ht="17.25" x14ac:dyDescent="0.3">
      <c r="B5855" s="86"/>
    </row>
    <row r="5856" spans="2:2" ht="17.25" x14ac:dyDescent="0.3">
      <c r="B5856" s="86"/>
    </row>
    <row r="5857" spans="2:2" ht="17.25" x14ac:dyDescent="0.3">
      <c r="B5857" s="86"/>
    </row>
    <row r="5858" spans="2:2" ht="17.25" x14ac:dyDescent="0.3">
      <c r="B5858" s="86"/>
    </row>
    <row r="5859" spans="2:2" ht="17.25" x14ac:dyDescent="0.3">
      <c r="B5859" s="86"/>
    </row>
    <row r="5860" spans="2:2" ht="17.25" x14ac:dyDescent="0.3">
      <c r="B5860" s="86"/>
    </row>
    <row r="5861" spans="2:2" ht="17.25" x14ac:dyDescent="0.3">
      <c r="B5861" s="86"/>
    </row>
    <row r="5862" spans="2:2" ht="17.25" x14ac:dyDescent="0.3">
      <c r="B5862" s="86"/>
    </row>
    <row r="5863" spans="2:2" ht="17.25" x14ac:dyDescent="0.3">
      <c r="B5863" s="86"/>
    </row>
    <row r="5864" spans="2:2" ht="17.25" x14ac:dyDescent="0.3">
      <c r="B5864" s="86"/>
    </row>
    <row r="5865" spans="2:2" ht="17.25" x14ac:dyDescent="0.3">
      <c r="B5865" s="86"/>
    </row>
    <row r="5866" spans="2:2" ht="17.25" x14ac:dyDescent="0.3">
      <c r="B5866" s="86"/>
    </row>
    <row r="5867" spans="2:2" ht="17.25" x14ac:dyDescent="0.3">
      <c r="B5867" s="86"/>
    </row>
    <row r="5868" spans="2:2" ht="17.25" x14ac:dyDescent="0.3">
      <c r="B5868" s="86"/>
    </row>
    <row r="5869" spans="2:2" ht="17.25" x14ac:dyDescent="0.3">
      <c r="B5869" s="86"/>
    </row>
    <row r="5870" spans="2:2" ht="17.25" x14ac:dyDescent="0.3">
      <c r="B5870" s="86"/>
    </row>
    <row r="5871" spans="2:2" ht="17.25" x14ac:dyDescent="0.3">
      <c r="B5871" s="86"/>
    </row>
    <row r="5872" spans="2:2" ht="17.25" x14ac:dyDescent="0.3">
      <c r="B5872" s="86"/>
    </row>
    <row r="5873" spans="2:2" ht="17.25" x14ac:dyDescent="0.3">
      <c r="B5873" s="86"/>
    </row>
    <row r="5874" spans="2:2" ht="17.25" x14ac:dyDescent="0.3">
      <c r="B5874" s="86"/>
    </row>
    <row r="5875" spans="2:2" ht="17.25" x14ac:dyDescent="0.3">
      <c r="B5875" s="86"/>
    </row>
    <row r="5876" spans="2:2" ht="17.25" x14ac:dyDescent="0.3">
      <c r="B5876" s="86"/>
    </row>
    <row r="5877" spans="2:2" ht="17.25" x14ac:dyDescent="0.3">
      <c r="B5877" s="86"/>
    </row>
    <row r="5878" spans="2:2" ht="17.25" x14ac:dyDescent="0.3">
      <c r="B5878" s="86"/>
    </row>
    <row r="5879" spans="2:2" ht="17.25" x14ac:dyDescent="0.3">
      <c r="B5879" s="86"/>
    </row>
    <row r="5880" spans="2:2" ht="17.25" x14ac:dyDescent="0.3">
      <c r="B5880" s="86"/>
    </row>
    <row r="5881" spans="2:2" ht="17.25" x14ac:dyDescent="0.3">
      <c r="B5881" s="86"/>
    </row>
    <row r="5882" spans="2:2" ht="17.25" x14ac:dyDescent="0.3">
      <c r="B5882" s="86"/>
    </row>
    <row r="5883" spans="2:2" ht="17.25" x14ac:dyDescent="0.3">
      <c r="B5883" s="86"/>
    </row>
    <row r="5884" spans="2:2" ht="17.25" x14ac:dyDescent="0.3">
      <c r="B5884" s="86"/>
    </row>
    <row r="5885" spans="2:2" ht="17.25" x14ac:dyDescent="0.3">
      <c r="B5885" s="86"/>
    </row>
    <row r="5886" spans="2:2" ht="17.25" x14ac:dyDescent="0.3">
      <c r="B5886" s="86"/>
    </row>
    <row r="5887" spans="2:2" ht="17.25" x14ac:dyDescent="0.3">
      <c r="B5887" s="86"/>
    </row>
    <row r="5888" spans="2:2" ht="17.25" x14ac:dyDescent="0.3">
      <c r="B5888" s="86"/>
    </row>
    <row r="5889" spans="2:2" ht="17.25" x14ac:dyDescent="0.3">
      <c r="B5889" s="86"/>
    </row>
    <row r="5890" spans="2:2" ht="17.25" x14ac:dyDescent="0.3">
      <c r="B5890" s="86"/>
    </row>
    <row r="5891" spans="2:2" ht="17.25" x14ac:dyDescent="0.3">
      <c r="B5891" s="86"/>
    </row>
    <row r="5892" spans="2:2" ht="17.25" x14ac:dyDescent="0.3">
      <c r="B5892" s="86"/>
    </row>
    <row r="5893" spans="2:2" ht="17.25" x14ac:dyDescent="0.3">
      <c r="B5893" s="86"/>
    </row>
    <row r="5894" spans="2:2" ht="17.25" x14ac:dyDescent="0.3">
      <c r="B5894" s="86"/>
    </row>
    <row r="5895" spans="2:2" ht="17.25" x14ac:dyDescent="0.3">
      <c r="B5895" s="86"/>
    </row>
    <row r="5896" spans="2:2" ht="17.25" x14ac:dyDescent="0.3">
      <c r="B5896" s="86"/>
    </row>
    <row r="5897" spans="2:2" ht="17.25" x14ac:dyDescent="0.3">
      <c r="B5897" s="86"/>
    </row>
    <row r="5898" spans="2:2" ht="17.25" x14ac:dyDescent="0.3">
      <c r="B5898" s="86"/>
    </row>
    <row r="5899" spans="2:2" ht="17.25" x14ac:dyDescent="0.3">
      <c r="B5899" s="86"/>
    </row>
    <row r="5900" spans="2:2" ht="17.25" x14ac:dyDescent="0.3">
      <c r="B5900" s="86"/>
    </row>
    <row r="5901" spans="2:2" ht="17.25" x14ac:dyDescent="0.3">
      <c r="B5901" s="86"/>
    </row>
    <row r="5902" spans="2:2" ht="17.25" x14ac:dyDescent="0.3">
      <c r="B5902" s="86"/>
    </row>
    <row r="5903" spans="2:2" ht="17.25" x14ac:dyDescent="0.3">
      <c r="B5903" s="86"/>
    </row>
    <row r="5904" spans="2:2" ht="17.25" x14ac:dyDescent="0.3">
      <c r="B5904" s="86"/>
    </row>
    <row r="5905" spans="2:2" ht="17.25" x14ac:dyDescent="0.3">
      <c r="B5905" s="86"/>
    </row>
    <row r="5906" spans="2:2" ht="17.25" x14ac:dyDescent="0.3">
      <c r="B5906" s="86"/>
    </row>
    <row r="5907" spans="2:2" ht="17.25" x14ac:dyDescent="0.3">
      <c r="B5907" s="86"/>
    </row>
    <row r="5908" spans="2:2" ht="17.25" x14ac:dyDescent="0.3">
      <c r="B5908" s="86"/>
    </row>
    <row r="5909" spans="2:2" ht="17.25" x14ac:dyDescent="0.3">
      <c r="B5909" s="86"/>
    </row>
    <row r="5910" spans="2:2" ht="17.25" x14ac:dyDescent="0.3">
      <c r="B5910" s="86"/>
    </row>
    <row r="5911" spans="2:2" ht="17.25" x14ac:dyDescent="0.3">
      <c r="B5911" s="86"/>
    </row>
    <row r="5912" spans="2:2" ht="17.25" x14ac:dyDescent="0.3">
      <c r="B5912" s="86"/>
    </row>
    <row r="5913" spans="2:2" ht="17.25" x14ac:dyDescent="0.3">
      <c r="B5913" s="86"/>
    </row>
    <row r="5914" spans="2:2" ht="17.25" x14ac:dyDescent="0.3">
      <c r="B5914" s="86"/>
    </row>
    <row r="5915" spans="2:2" ht="17.25" x14ac:dyDescent="0.3">
      <c r="B5915" s="86"/>
    </row>
    <row r="5916" spans="2:2" ht="17.25" x14ac:dyDescent="0.3">
      <c r="B5916" s="86"/>
    </row>
    <row r="5917" spans="2:2" ht="17.25" x14ac:dyDescent="0.3">
      <c r="B5917" s="86"/>
    </row>
    <row r="5918" spans="2:2" ht="17.25" x14ac:dyDescent="0.3">
      <c r="B5918" s="86"/>
    </row>
    <row r="5919" spans="2:2" ht="17.25" x14ac:dyDescent="0.3">
      <c r="B5919" s="86"/>
    </row>
    <row r="5920" spans="2:2" ht="17.25" x14ac:dyDescent="0.3">
      <c r="B5920" s="86"/>
    </row>
    <row r="5921" spans="2:2" ht="17.25" x14ac:dyDescent="0.3">
      <c r="B5921" s="86"/>
    </row>
    <row r="5922" spans="2:2" ht="17.25" x14ac:dyDescent="0.3">
      <c r="B5922" s="86"/>
    </row>
    <row r="5923" spans="2:2" ht="17.25" x14ac:dyDescent="0.3">
      <c r="B5923" s="86"/>
    </row>
    <row r="5924" spans="2:2" ht="17.25" x14ac:dyDescent="0.3">
      <c r="B5924" s="86"/>
    </row>
    <row r="5925" spans="2:2" ht="17.25" x14ac:dyDescent="0.3">
      <c r="B5925" s="86"/>
    </row>
    <row r="5926" spans="2:2" ht="17.25" x14ac:dyDescent="0.3">
      <c r="B5926" s="86"/>
    </row>
    <row r="5927" spans="2:2" ht="17.25" x14ac:dyDescent="0.3">
      <c r="B5927" s="86"/>
    </row>
    <row r="5928" spans="2:2" ht="17.25" x14ac:dyDescent="0.3">
      <c r="B5928" s="86"/>
    </row>
    <row r="5929" spans="2:2" ht="17.25" x14ac:dyDescent="0.3">
      <c r="B5929" s="86"/>
    </row>
    <row r="5930" spans="2:2" ht="17.25" x14ac:dyDescent="0.3">
      <c r="B5930" s="86"/>
    </row>
    <row r="5931" spans="2:2" ht="17.25" x14ac:dyDescent="0.3">
      <c r="B5931" s="86"/>
    </row>
    <row r="5932" spans="2:2" ht="17.25" x14ac:dyDescent="0.3">
      <c r="B5932" s="86"/>
    </row>
    <row r="5933" spans="2:2" ht="17.25" x14ac:dyDescent="0.3">
      <c r="B5933" s="86"/>
    </row>
    <row r="5934" spans="2:2" ht="17.25" x14ac:dyDescent="0.3">
      <c r="B5934" s="86"/>
    </row>
    <row r="5935" spans="2:2" ht="17.25" x14ac:dyDescent="0.3">
      <c r="B5935" s="86"/>
    </row>
    <row r="5936" spans="2:2" ht="17.25" x14ac:dyDescent="0.3">
      <c r="B5936" s="86"/>
    </row>
    <row r="5937" spans="2:2" ht="17.25" x14ac:dyDescent="0.3">
      <c r="B5937" s="86"/>
    </row>
    <row r="5938" spans="2:2" ht="17.25" x14ac:dyDescent="0.3">
      <c r="B5938" s="86"/>
    </row>
    <row r="5939" spans="2:2" ht="17.25" x14ac:dyDescent="0.3">
      <c r="B5939" s="86"/>
    </row>
    <row r="5940" spans="2:2" ht="17.25" x14ac:dyDescent="0.3">
      <c r="B5940" s="86"/>
    </row>
    <row r="5941" spans="2:2" ht="17.25" x14ac:dyDescent="0.3">
      <c r="B5941" s="86"/>
    </row>
    <row r="5942" spans="2:2" ht="17.25" x14ac:dyDescent="0.3">
      <c r="B5942" s="86"/>
    </row>
    <row r="5943" spans="2:2" ht="17.25" x14ac:dyDescent="0.3">
      <c r="B5943" s="86"/>
    </row>
    <row r="5944" spans="2:2" ht="17.25" x14ac:dyDescent="0.3">
      <c r="B5944" s="86"/>
    </row>
    <row r="5945" spans="2:2" ht="17.25" x14ac:dyDescent="0.3">
      <c r="B5945" s="86"/>
    </row>
    <row r="5946" spans="2:2" ht="17.25" x14ac:dyDescent="0.3">
      <c r="B5946" s="86"/>
    </row>
    <row r="5947" spans="2:2" ht="17.25" x14ac:dyDescent="0.3">
      <c r="B5947" s="86"/>
    </row>
    <row r="5948" spans="2:2" ht="17.25" x14ac:dyDescent="0.3">
      <c r="B5948" s="86"/>
    </row>
    <row r="5949" spans="2:2" ht="17.25" x14ac:dyDescent="0.3">
      <c r="B5949" s="86"/>
    </row>
    <row r="5950" spans="2:2" ht="17.25" x14ac:dyDescent="0.3">
      <c r="B5950" s="86"/>
    </row>
    <row r="5951" spans="2:2" ht="17.25" x14ac:dyDescent="0.3">
      <c r="B5951" s="86"/>
    </row>
    <row r="5952" spans="2:2" ht="17.25" x14ac:dyDescent="0.3">
      <c r="B5952" s="86"/>
    </row>
    <row r="5953" spans="2:2" ht="17.25" x14ac:dyDescent="0.3">
      <c r="B5953" s="86"/>
    </row>
    <row r="5954" spans="2:2" ht="17.25" x14ac:dyDescent="0.3">
      <c r="B5954" s="86"/>
    </row>
    <row r="5955" spans="2:2" ht="17.25" x14ac:dyDescent="0.3">
      <c r="B5955" s="86"/>
    </row>
    <row r="5956" spans="2:2" ht="17.25" x14ac:dyDescent="0.3">
      <c r="B5956" s="86"/>
    </row>
    <row r="5957" spans="2:2" ht="17.25" x14ac:dyDescent="0.3">
      <c r="B5957" s="86"/>
    </row>
    <row r="5958" spans="2:2" ht="17.25" x14ac:dyDescent="0.3">
      <c r="B5958" s="86"/>
    </row>
    <row r="5959" spans="2:2" ht="17.25" x14ac:dyDescent="0.3">
      <c r="B5959" s="86"/>
    </row>
    <row r="5960" spans="2:2" ht="17.25" x14ac:dyDescent="0.3">
      <c r="B5960" s="86"/>
    </row>
    <row r="5961" spans="2:2" ht="17.25" x14ac:dyDescent="0.3">
      <c r="B5961" s="86"/>
    </row>
    <row r="5962" spans="2:2" ht="17.25" x14ac:dyDescent="0.3">
      <c r="B5962" s="86"/>
    </row>
    <row r="5963" spans="2:2" ht="17.25" x14ac:dyDescent="0.3">
      <c r="B5963" s="86"/>
    </row>
    <row r="5964" spans="2:2" ht="17.25" x14ac:dyDescent="0.3">
      <c r="B5964" s="86"/>
    </row>
    <row r="5965" spans="2:2" ht="17.25" x14ac:dyDescent="0.3">
      <c r="B5965" s="86"/>
    </row>
    <row r="5966" spans="2:2" ht="17.25" x14ac:dyDescent="0.3">
      <c r="B5966" s="86"/>
    </row>
    <row r="5967" spans="2:2" ht="17.25" x14ac:dyDescent="0.3">
      <c r="B5967" s="86"/>
    </row>
    <row r="5968" spans="2:2" ht="17.25" x14ac:dyDescent="0.3">
      <c r="B5968" s="86"/>
    </row>
    <row r="5969" spans="2:2" ht="17.25" x14ac:dyDescent="0.3">
      <c r="B5969" s="86"/>
    </row>
    <row r="5970" spans="2:2" ht="17.25" x14ac:dyDescent="0.3">
      <c r="B5970" s="86"/>
    </row>
    <row r="5971" spans="2:2" ht="17.25" x14ac:dyDescent="0.3">
      <c r="B5971" s="86"/>
    </row>
    <row r="5972" spans="2:2" ht="17.25" x14ac:dyDescent="0.3">
      <c r="B5972" s="86"/>
    </row>
    <row r="5973" spans="2:2" ht="17.25" x14ac:dyDescent="0.3">
      <c r="B5973" s="86"/>
    </row>
    <row r="5974" spans="2:2" ht="17.25" x14ac:dyDescent="0.3">
      <c r="B5974" s="86"/>
    </row>
    <row r="5975" spans="2:2" ht="17.25" x14ac:dyDescent="0.3">
      <c r="B5975" s="86"/>
    </row>
    <row r="5976" spans="2:2" ht="17.25" x14ac:dyDescent="0.3">
      <c r="B5976" s="86"/>
    </row>
    <row r="5977" spans="2:2" ht="17.25" x14ac:dyDescent="0.3">
      <c r="B5977" s="86"/>
    </row>
    <row r="5978" spans="2:2" ht="17.25" x14ac:dyDescent="0.3">
      <c r="B5978" s="86"/>
    </row>
    <row r="5979" spans="2:2" ht="17.25" x14ac:dyDescent="0.3">
      <c r="B5979" s="86"/>
    </row>
    <row r="5980" spans="2:2" ht="17.25" x14ac:dyDescent="0.3">
      <c r="B5980" s="86"/>
    </row>
    <row r="5981" spans="2:2" ht="17.25" x14ac:dyDescent="0.3">
      <c r="B5981" s="86"/>
    </row>
    <row r="5982" spans="2:2" ht="17.25" x14ac:dyDescent="0.3">
      <c r="B5982" s="86"/>
    </row>
    <row r="5983" spans="2:2" ht="17.25" x14ac:dyDescent="0.3">
      <c r="B5983" s="86"/>
    </row>
    <row r="5984" spans="2:2" ht="17.25" x14ac:dyDescent="0.3">
      <c r="B5984" s="86"/>
    </row>
    <row r="5985" spans="2:2" ht="17.25" x14ac:dyDescent="0.3">
      <c r="B5985" s="86"/>
    </row>
    <row r="5986" spans="2:2" ht="17.25" x14ac:dyDescent="0.3">
      <c r="B5986" s="86"/>
    </row>
    <row r="5987" spans="2:2" ht="17.25" x14ac:dyDescent="0.3">
      <c r="B5987" s="86"/>
    </row>
    <row r="5988" spans="2:2" ht="17.25" x14ac:dyDescent="0.3">
      <c r="B5988" s="86"/>
    </row>
    <row r="5989" spans="2:2" ht="17.25" x14ac:dyDescent="0.3">
      <c r="B5989" s="86"/>
    </row>
    <row r="5990" spans="2:2" ht="17.25" x14ac:dyDescent="0.3">
      <c r="B5990" s="86"/>
    </row>
    <row r="5991" spans="2:2" ht="17.25" x14ac:dyDescent="0.3">
      <c r="B5991" s="86"/>
    </row>
    <row r="5992" spans="2:2" ht="17.25" x14ac:dyDescent="0.3">
      <c r="B5992" s="86"/>
    </row>
    <row r="5993" spans="2:2" ht="17.25" x14ac:dyDescent="0.3">
      <c r="B5993" s="86"/>
    </row>
    <row r="5994" spans="2:2" ht="17.25" x14ac:dyDescent="0.3">
      <c r="B5994" s="86"/>
    </row>
    <row r="5995" spans="2:2" ht="17.25" x14ac:dyDescent="0.3">
      <c r="B5995" s="86"/>
    </row>
    <row r="5996" spans="2:2" ht="17.25" x14ac:dyDescent="0.3">
      <c r="B5996" s="86"/>
    </row>
    <row r="5997" spans="2:2" ht="17.25" x14ac:dyDescent="0.3">
      <c r="B5997" s="86"/>
    </row>
    <row r="5998" spans="2:2" ht="17.25" x14ac:dyDescent="0.3">
      <c r="B5998" s="86"/>
    </row>
    <row r="5999" spans="2:2" ht="17.25" x14ac:dyDescent="0.3">
      <c r="B5999" s="86"/>
    </row>
    <row r="6000" spans="2:2" ht="17.25" x14ac:dyDescent="0.3">
      <c r="B6000" s="86"/>
    </row>
    <row r="6001" spans="2:2" ht="17.25" x14ac:dyDescent="0.3">
      <c r="B6001" s="86"/>
    </row>
    <row r="6002" spans="2:2" ht="17.25" x14ac:dyDescent="0.3">
      <c r="B6002" s="86"/>
    </row>
    <row r="6003" spans="2:2" ht="17.25" x14ac:dyDescent="0.3">
      <c r="B6003" s="86"/>
    </row>
    <row r="6004" spans="2:2" ht="17.25" x14ac:dyDescent="0.3">
      <c r="B6004" s="86"/>
    </row>
    <row r="6005" spans="2:2" ht="17.25" x14ac:dyDescent="0.3">
      <c r="B6005" s="86"/>
    </row>
    <row r="6006" spans="2:2" ht="17.25" x14ac:dyDescent="0.3">
      <c r="B6006" s="86"/>
    </row>
    <row r="6007" spans="2:2" ht="17.25" x14ac:dyDescent="0.3">
      <c r="B6007" s="86"/>
    </row>
    <row r="6008" spans="2:2" ht="17.25" x14ac:dyDescent="0.3">
      <c r="B6008" s="86"/>
    </row>
    <row r="6009" spans="2:2" ht="17.25" x14ac:dyDescent="0.3">
      <c r="B6009" s="86"/>
    </row>
    <row r="6010" spans="2:2" ht="17.25" x14ac:dyDescent="0.3">
      <c r="B6010" s="86"/>
    </row>
    <row r="6011" spans="2:2" ht="17.25" x14ac:dyDescent="0.3">
      <c r="B6011" s="86"/>
    </row>
    <row r="6012" spans="2:2" ht="17.25" x14ac:dyDescent="0.3">
      <c r="B6012" s="86"/>
    </row>
    <row r="6013" spans="2:2" ht="17.25" x14ac:dyDescent="0.3">
      <c r="B6013" s="86"/>
    </row>
    <row r="6014" spans="2:2" ht="17.25" x14ac:dyDescent="0.3">
      <c r="B6014" s="86"/>
    </row>
    <row r="6015" spans="2:2" ht="17.25" x14ac:dyDescent="0.3">
      <c r="B6015" s="86"/>
    </row>
    <row r="6016" spans="2:2" ht="17.25" x14ac:dyDescent="0.3">
      <c r="B6016" s="86"/>
    </row>
    <row r="6017" spans="2:2" ht="17.25" x14ac:dyDescent="0.3">
      <c r="B6017" s="86"/>
    </row>
    <row r="6018" spans="2:2" ht="17.25" x14ac:dyDescent="0.3">
      <c r="B6018" s="86"/>
    </row>
    <row r="6019" spans="2:2" ht="17.25" x14ac:dyDescent="0.3">
      <c r="B6019" s="86"/>
    </row>
    <row r="6020" spans="2:2" ht="17.25" x14ac:dyDescent="0.3">
      <c r="B6020" s="86"/>
    </row>
    <row r="6021" spans="2:2" ht="17.25" x14ac:dyDescent="0.3">
      <c r="B6021" s="86"/>
    </row>
    <row r="6022" spans="2:2" ht="17.25" x14ac:dyDescent="0.3">
      <c r="B6022" s="86"/>
    </row>
    <row r="6023" spans="2:2" ht="17.25" x14ac:dyDescent="0.3">
      <c r="B6023" s="86"/>
    </row>
    <row r="6024" spans="2:2" ht="17.25" x14ac:dyDescent="0.3">
      <c r="B6024" s="86"/>
    </row>
    <row r="6025" spans="2:2" ht="17.25" x14ac:dyDescent="0.3">
      <c r="B6025" s="86"/>
    </row>
    <row r="6026" spans="2:2" ht="17.25" x14ac:dyDescent="0.3">
      <c r="B6026" s="86"/>
    </row>
    <row r="6027" spans="2:2" ht="17.25" x14ac:dyDescent="0.3">
      <c r="B6027" s="86"/>
    </row>
    <row r="6028" spans="2:2" ht="17.25" x14ac:dyDescent="0.3">
      <c r="B6028" s="86"/>
    </row>
    <row r="6029" spans="2:2" ht="17.25" x14ac:dyDescent="0.3">
      <c r="B6029" s="86"/>
    </row>
    <row r="6030" spans="2:2" ht="17.25" x14ac:dyDescent="0.3">
      <c r="B6030" s="86"/>
    </row>
    <row r="6031" spans="2:2" ht="17.25" x14ac:dyDescent="0.3">
      <c r="B6031" s="86"/>
    </row>
    <row r="6032" spans="2:2" ht="17.25" x14ac:dyDescent="0.3">
      <c r="B6032" s="86"/>
    </row>
    <row r="6033" spans="2:2" ht="17.25" x14ac:dyDescent="0.3">
      <c r="B6033" s="86"/>
    </row>
    <row r="6034" spans="2:2" ht="17.25" x14ac:dyDescent="0.3">
      <c r="B6034" s="86"/>
    </row>
    <row r="6035" spans="2:2" ht="17.25" x14ac:dyDescent="0.3">
      <c r="B6035" s="86"/>
    </row>
    <row r="6036" spans="2:2" ht="17.25" x14ac:dyDescent="0.3">
      <c r="B6036" s="86"/>
    </row>
    <row r="6037" spans="2:2" ht="17.25" x14ac:dyDescent="0.3">
      <c r="B6037" s="86"/>
    </row>
    <row r="6038" spans="2:2" ht="17.25" x14ac:dyDescent="0.3">
      <c r="B6038" s="86"/>
    </row>
    <row r="6039" spans="2:2" ht="17.25" x14ac:dyDescent="0.3">
      <c r="B6039" s="86"/>
    </row>
    <row r="6040" spans="2:2" ht="17.25" x14ac:dyDescent="0.3">
      <c r="B6040" s="86"/>
    </row>
    <row r="6041" spans="2:2" ht="17.25" x14ac:dyDescent="0.3">
      <c r="B6041" s="86"/>
    </row>
    <row r="6042" spans="2:2" ht="17.25" x14ac:dyDescent="0.3">
      <c r="B6042" s="86"/>
    </row>
    <row r="6043" spans="2:2" ht="17.25" x14ac:dyDescent="0.3">
      <c r="B6043" s="86"/>
    </row>
    <row r="6044" spans="2:2" ht="17.25" x14ac:dyDescent="0.3">
      <c r="B6044" s="86"/>
    </row>
    <row r="6045" spans="2:2" ht="17.25" x14ac:dyDescent="0.3">
      <c r="B6045" s="86"/>
    </row>
    <row r="6046" spans="2:2" ht="17.25" x14ac:dyDescent="0.3">
      <c r="B6046" s="86"/>
    </row>
    <row r="6047" spans="2:2" ht="17.25" x14ac:dyDescent="0.3">
      <c r="B6047" s="86"/>
    </row>
    <row r="6048" spans="2:2" ht="17.25" x14ac:dyDescent="0.3">
      <c r="B6048" s="86"/>
    </row>
    <row r="6049" spans="2:2" ht="17.25" x14ac:dyDescent="0.3">
      <c r="B6049" s="86"/>
    </row>
    <row r="6050" spans="2:2" ht="17.25" x14ac:dyDescent="0.3">
      <c r="B6050" s="86"/>
    </row>
    <row r="6051" spans="2:2" ht="17.25" x14ac:dyDescent="0.3">
      <c r="B6051" s="86"/>
    </row>
    <row r="6052" spans="2:2" ht="17.25" x14ac:dyDescent="0.3">
      <c r="B6052" s="86"/>
    </row>
    <row r="6053" spans="2:2" ht="17.25" x14ac:dyDescent="0.3">
      <c r="B6053" s="86"/>
    </row>
    <row r="6054" spans="2:2" ht="17.25" x14ac:dyDescent="0.3">
      <c r="B6054" s="86"/>
    </row>
    <row r="6055" spans="2:2" ht="17.25" x14ac:dyDescent="0.3">
      <c r="B6055" s="86"/>
    </row>
    <row r="6056" spans="2:2" ht="17.25" x14ac:dyDescent="0.3">
      <c r="B6056" s="86"/>
    </row>
    <row r="6057" spans="2:2" ht="17.25" x14ac:dyDescent="0.3">
      <c r="B6057" s="86"/>
    </row>
    <row r="6058" spans="2:2" ht="17.25" x14ac:dyDescent="0.3">
      <c r="B6058" s="86"/>
    </row>
    <row r="6059" spans="2:2" ht="17.25" x14ac:dyDescent="0.3">
      <c r="B6059" s="86"/>
    </row>
    <row r="6060" spans="2:2" ht="17.25" x14ac:dyDescent="0.3">
      <c r="B6060" s="86"/>
    </row>
    <row r="6061" spans="2:2" ht="17.25" x14ac:dyDescent="0.3">
      <c r="B6061" s="86"/>
    </row>
    <row r="6062" spans="2:2" ht="17.25" x14ac:dyDescent="0.3">
      <c r="B6062" s="86"/>
    </row>
    <row r="6063" spans="2:2" ht="17.25" x14ac:dyDescent="0.3">
      <c r="B6063" s="86"/>
    </row>
    <row r="6064" spans="2:2" ht="17.25" x14ac:dyDescent="0.3">
      <c r="B6064" s="86"/>
    </row>
    <row r="6065" spans="2:2" ht="17.25" x14ac:dyDescent="0.3">
      <c r="B6065" s="86"/>
    </row>
    <row r="6066" spans="2:2" ht="17.25" x14ac:dyDescent="0.3">
      <c r="B6066" s="86"/>
    </row>
    <row r="6067" spans="2:2" ht="17.25" x14ac:dyDescent="0.3">
      <c r="B6067" s="86"/>
    </row>
    <row r="6068" spans="2:2" ht="17.25" x14ac:dyDescent="0.3">
      <c r="B6068" s="86"/>
    </row>
    <row r="6069" spans="2:2" ht="17.25" x14ac:dyDescent="0.3">
      <c r="B6069" s="86"/>
    </row>
    <row r="6070" spans="2:2" ht="17.25" x14ac:dyDescent="0.3">
      <c r="B6070" s="86"/>
    </row>
    <row r="6071" spans="2:2" ht="17.25" x14ac:dyDescent="0.3">
      <c r="B6071" s="86"/>
    </row>
    <row r="6072" spans="2:2" ht="17.25" x14ac:dyDescent="0.3">
      <c r="B6072" s="86"/>
    </row>
    <row r="6073" spans="2:2" ht="17.25" x14ac:dyDescent="0.3">
      <c r="B6073" s="86"/>
    </row>
    <row r="6074" spans="2:2" ht="17.25" x14ac:dyDescent="0.3">
      <c r="B6074" s="86"/>
    </row>
    <row r="6075" spans="2:2" ht="17.25" x14ac:dyDescent="0.3">
      <c r="B6075" s="86"/>
    </row>
    <row r="6076" spans="2:2" ht="17.25" x14ac:dyDescent="0.3">
      <c r="B6076" s="86"/>
    </row>
    <row r="6077" spans="2:2" ht="17.25" x14ac:dyDescent="0.3">
      <c r="B6077" s="86"/>
    </row>
    <row r="6078" spans="2:2" ht="17.25" x14ac:dyDescent="0.3">
      <c r="B6078" s="86"/>
    </row>
    <row r="6079" spans="2:2" ht="17.25" x14ac:dyDescent="0.3">
      <c r="B6079" s="86"/>
    </row>
    <row r="6080" spans="2:2" ht="17.25" x14ac:dyDescent="0.3">
      <c r="B6080" s="86"/>
    </row>
    <row r="6081" spans="2:2" ht="17.25" x14ac:dyDescent="0.3">
      <c r="B6081" s="86"/>
    </row>
    <row r="6082" spans="2:2" ht="17.25" x14ac:dyDescent="0.3">
      <c r="B6082" s="86"/>
    </row>
    <row r="6083" spans="2:2" ht="17.25" x14ac:dyDescent="0.3">
      <c r="B6083" s="86"/>
    </row>
    <row r="6084" spans="2:2" ht="17.25" x14ac:dyDescent="0.3">
      <c r="B6084" s="86"/>
    </row>
    <row r="6085" spans="2:2" ht="17.25" x14ac:dyDescent="0.3">
      <c r="B6085" s="86"/>
    </row>
    <row r="6086" spans="2:2" ht="17.25" x14ac:dyDescent="0.3">
      <c r="B6086" s="86"/>
    </row>
    <row r="6087" spans="2:2" ht="17.25" x14ac:dyDescent="0.3">
      <c r="B6087" s="86"/>
    </row>
    <row r="6088" spans="2:2" ht="17.25" x14ac:dyDescent="0.3">
      <c r="B6088" s="86"/>
    </row>
    <row r="6089" spans="2:2" ht="17.25" x14ac:dyDescent="0.3">
      <c r="B6089" s="86"/>
    </row>
    <row r="6090" spans="2:2" ht="17.25" x14ac:dyDescent="0.3">
      <c r="B6090" s="86"/>
    </row>
    <row r="6091" spans="2:2" ht="17.25" x14ac:dyDescent="0.3">
      <c r="B6091" s="86"/>
    </row>
    <row r="6092" spans="2:2" ht="17.25" x14ac:dyDescent="0.3">
      <c r="B6092" s="86"/>
    </row>
    <row r="6093" spans="2:2" ht="17.25" x14ac:dyDescent="0.3">
      <c r="B6093" s="86"/>
    </row>
    <row r="6094" spans="2:2" ht="17.25" x14ac:dyDescent="0.3">
      <c r="B6094" s="86"/>
    </row>
    <row r="6095" spans="2:2" ht="17.25" x14ac:dyDescent="0.3">
      <c r="B6095" s="86"/>
    </row>
    <row r="6096" spans="2:2" ht="17.25" x14ac:dyDescent="0.3">
      <c r="B6096" s="86"/>
    </row>
    <row r="6097" spans="2:2" ht="17.25" x14ac:dyDescent="0.3">
      <c r="B6097" s="86"/>
    </row>
    <row r="6098" spans="2:2" ht="17.25" x14ac:dyDescent="0.3">
      <c r="B6098" s="86"/>
    </row>
    <row r="6099" spans="2:2" ht="17.25" x14ac:dyDescent="0.3">
      <c r="B6099" s="86"/>
    </row>
    <row r="6100" spans="2:2" ht="17.25" x14ac:dyDescent="0.3">
      <c r="B6100" s="86"/>
    </row>
    <row r="6101" spans="2:2" ht="17.25" x14ac:dyDescent="0.3">
      <c r="B6101" s="86"/>
    </row>
    <row r="6102" spans="2:2" ht="17.25" x14ac:dyDescent="0.3">
      <c r="B6102" s="86"/>
    </row>
    <row r="6103" spans="2:2" ht="17.25" x14ac:dyDescent="0.3">
      <c r="B6103" s="86"/>
    </row>
    <row r="6104" spans="2:2" ht="17.25" x14ac:dyDescent="0.3">
      <c r="B6104" s="86"/>
    </row>
    <row r="6105" spans="2:2" ht="17.25" x14ac:dyDescent="0.3">
      <c r="B6105" s="86"/>
    </row>
    <row r="6106" spans="2:2" ht="17.25" x14ac:dyDescent="0.3">
      <c r="B6106" s="86"/>
    </row>
    <row r="6107" spans="2:2" ht="17.25" x14ac:dyDescent="0.3">
      <c r="B6107" s="86"/>
    </row>
    <row r="6108" spans="2:2" ht="17.25" x14ac:dyDescent="0.3">
      <c r="B6108" s="86"/>
    </row>
    <row r="6109" spans="2:2" ht="17.25" x14ac:dyDescent="0.3">
      <c r="B6109" s="86"/>
    </row>
    <row r="6110" spans="2:2" ht="17.25" x14ac:dyDescent="0.3">
      <c r="B6110" s="86"/>
    </row>
    <row r="6111" spans="2:2" ht="17.25" x14ac:dyDescent="0.3">
      <c r="B6111" s="86"/>
    </row>
    <row r="6112" spans="2:2" ht="17.25" x14ac:dyDescent="0.3">
      <c r="B6112" s="86"/>
    </row>
    <row r="6113" spans="2:2" ht="17.25" x14ac:dyDescent="0.3">
      <c r="B6113" s="86"/>
    </row>
    <row r="6114" spans="2:2" ht="17.25" x14ac:dyDescent="0.3">
      <c r="B6114" s="86"/>
    </row>
    <row r="6115" spans="2:2" ht="17.25" x14ac:dyDescent="0.3">
      <c r="B6115" s="86"/>
    </row>
    <row r="6116" spans="2:2" ht="17.25" x14ac:dyDescent="0.3">
      <c r="B6116" s="86"/>
    </row>
    <row r="6117" spans="2:2" ht="17.25" x14ac:dyDescent="0.3">
      <c r="B6117" s="86"/>
    </row>
    <row r="6118" spans="2:2" ht="17.25" x14ac:dyDescent="0.3">
      <c r="B6118" s="86"/>
    </row>
    <row r="6119" spans="2:2" ht="17.25" x14ac:dyDescent="0.3">
      <c r="B6119" s="86"/>
    </row>
    <row r="6120" spans="2:2" ht="17.25" x14ac:dyDescent="0.3">
      <c r="B6120" s="86"/>
    </row>
    <row r="6121" spans="2:2" ht="17.25" x14ac:dyDescent="0.3">
      <c r="B6121" s="86"/>
    </row>
    <row r="6122" spans="2:2" ht="17.25" x14ac:dyDescent="0.3">
      <c r="B6122" s="86"/>
    </row>
    <row r="6123" spans="2:2" ht="17.25" x14ac:dyDescent="0.3">
      <c r="B6123" s="86"/>
    </row>
    <row r="6124" spans="2:2" ht="17.25" x14ac:dyDescent="0.3">
      <c r="B6124" s="86"/>
    </row>
    <row r="6125" spans="2:2" ht="17.25" x14ac:dyDescent="0.3">
      <c r="B6125" s="86"/>
    </row>
    <row r="6126" spans="2:2" ht="17.25" x14ac:dyDescent="0.3">
      <c r="B6126" s="86"/>
    </row>
    <row r="6127" spans="2:2" ht="17.25" x14ac:dyDescent="0.3">
      <c r="B6127" s="86"/>
    </row>
    <row r="6128" spans="2:2" ht="17.25" x14ac:dyDescent="0.3">
      <c r="B6128" s="86"/>
    </row>
    <row r="6129" spans="2:2" ht="17.25" x14ac:dyDescent="0.3">
      <c r="B6129" s="86"/>
    </row>
    <row r="6130" spans="2:2" ht="17.25" x14ac:dyDescent="0.3">
      <c r="B6130" s="86"/>
    </row>
    <row r="6131" spans="2:2" ht="17.25" x14ac:dyDescent="0.3">
      <c r="B6131" s="86"/>
    </row>
    <row r="6132" spans="2:2" ht="17.25" x14ac:dyDescent="0.3">
      <c r="B6132" s="86"/>
    </row>
    <row r="6133" spans="2:2" ht="17.25" x14ac:dyDescent="0.3">
      <c r="B6133" s="86"/>
    </row>
    <row r="6134" spans="2:2" ht="17.25" x14ac:dyDescent="0.3">
      <c r="B6134" s="86"/>
    </row>
    <row r="6135" spans="2:2" ht="17.25" x14ac:dyDescent="0.3">
      <c r="B6135" s="86"/>
    </row>
    <row r="6136" spans="2:2" ht="17.25" x14ac:dyDescent="0.3">
      <c r="B6136" s="86"/>
    </row>
    <row r="6137" spans="2:2" ht="17.25" x14ac:dyDescent="0.3">
      <c r="B6137" s="86"/>
    </row>
    <row r="6138" spans="2:2" ht="17.25" x14ac:dyDescent="0.3">
      <c r="B6138" s="86"/>
    </row>
    <row r="6139" spans="2:2" ht="17.25" x14ac:dyDescent="0.3">
      <c r="B6139" s="86"/>
    </row>
    <row r="6140" spans="2:2" ht="17.25" x14ac:dyDescent="0.3">
      <c r="B6140" s="86"/>
    </row>
    <row r="6141" spans="2:2" ht="17.25" x14ac:dyDescent="0.3">
      <c r="B6141" s="86"/>
    </row>
    <row r="6142" spans="2:2" ht="17.25" x14ac:dyDescent="0.3">
      <c r="B6142" s="86"/>
    </row>
    <row r="6143" spans="2:2" ht="17.25" x14ac:dyDescent="0.3">
      <c r="B6143" s="86"/>
    </row>
    <row r="6144" spans="2:2" ht="17.25" x14ac:dyDescent="0.3">
      <c r="B6144" s="86"/>
    </row>
    <row r="6145" spans="2:2" ht="17.25" x14ac:dyDescent="0.3">
      <c r="B6145" s="86"/>
    </row>
    <row r="6146" spans="2:2" ht="17.25" x14ac:dyDescent="0.3">
      <c r="B6146" s="86"/>
    </row>
    <row r="6147" spans="2:2" ht="17.25" x14ac:dyDescent="0.3">
      <c r="B6147" s="86"/>
    </row>
    <row r="6148" spans="2:2" ht="17.25" x14ac:dyDescent="0.3">
      <c r="B6148" s="86"/>
    </row>
    <row r="6149" spans="2:2" ht="17.25" x14ac:dyDescent="0.3">
      <c r="B6149" s="86"/>
    </row>
    <row r="6150" spans="2:2" ht="17.25" x14ac:dyDescent="0.3">
      <c r="B6150" s="86"/>
    </row>
    <row r="6151" spans="2:2" ht="17.25" x14ac:dyDescent="0.3">
      <c r="B6151" s="86"/>
    </row>
    <row r="6152" spans="2:2" ht="17.25" x14ac:dyDescent="0.3">
      <c r="B6152" s="86"/>
    </row>
    <row r="6153" spans="2:2" ht="17.25" x14ac:dyDescent="0.3">
      <c r="B6153" s="86"/>
    </row>
    <row r="6154" spans="2:2" ht="17.25" x14ac:dyDescent="0.3">
      <c r="B6154" s="86"/>
    </row>
    <row r="6155" spans="2:2" ht="17.25" x14ac:dyDescent="0.3">
      <c r="B6155" s="86"/>
    </row>
    <row r="6156" spans="2:2" ht="17.25" x14ac:dyDescent="0.3">
      <c r="B6156" s="86"/>
    </row>
    <row r="6157" spans="2:2" ht="17.25" x14ac:dyDescent="0.3">
      <c r="B6157" s="86"/>
    </row>
    <row r="6158" spans="2:2" ht="17.25" x14ac:dyDescent="0.3">
      <c r="B6158" s="86"/>
    </row>
    <row r="6159" spans="2:2" ht="17.25" x14ac:dyDescent="0.3">
      <c r="B6159" s="86"/>
    </row>
    <row r="6160" spans="2:2" ht="17.25" x14ac:dyDescent="0.3">
      <c r="B6160" s="86"/>
    </row>
    <row r="6161" spans="2:2" ht="17.25" x14ac:dyDescent="0.3">
      <c r="B6161" s="86"/>
    </row>
    <row r="6162" spans="2:2" ht="17.25" x14ac:dyDescent="0.3">
      <c r="B6162" s="86"/>
    </row>
    <row r="6163" spans="2:2" ht="17.25" x14ac:dyDescent="0.3">
      <c r="B6163" s="86"/>
    </row>
    <row r="6164" spans="2:2" ht="17.25" x14ac:dyDescent="0.3">
      <c r="B6164" s="86"/>
    </row>
    <row r="6165" spans="2:2" ht="17.25" x14ac:dyDescent="0.3">
      <c r="B6165" s="86"/>
    </row>
    <row r="6166" spans="2:2" ht="17.25" x14ac:dyDescent="0.3">
      <c r="B6166" s="86"/>
    </row>
    <row r="6167" spans="2:2" ht="17.25" x14ac:dyDescent="0.3">
      <c r="B6167" s="86"/>
    </row>
    <row r="6168" spans="2:2" ht="17.25" x14ac:dyDescent="0.3">
      <c r="B6168" s="86"/>
    </row>
    <row r="6169" spans="2:2" ht="17.25" x14ac:dyDescent="0.3">
      <c r="B6169" s="86"/>
    </row>
    <row r="6170" spans="2:2" ht="17.25" x14ac:dyDescent="0.3">
      <c r="B6170" s="86"/>
    </row>
    <row r="6171" spans="2:2" ht="17.25" x14ac:dyDescent="0.3">
      <c r="B6171" s="86"/>
    </row>
    <row r="6172" spans="2:2" ht="17.25" x14ac:dyDescent="0.3">
      <c r="B6172" s="86"/>
    </row>
    <row r="6173" spans="2:2" ht="17.25" x14ac:dyDescent="0.3">
      <c r="B6173" s="86"/>
    </row>
    <row r="6174" spans="2:2" ht="17.25" x14ac:dyDescent="0.3">
      <c r="B6174" s="86"/>
    </row>
    <row r="6175" spans="2:2" ht="17.25" x14ac:dyDescent="0.3">
      <c r="B6175" s="86"/>
    </row>
    <row r="6176" spans="2:2" ht="17.25" x14ac:dyDescent="0.3">
      <c r="B6176" s="86"/>
    </row>
    <row r="6177" spans="2:2" ht="17.25" x14ac:dyDescent="0.3">
      <c r="B6177" s="86"/>
    </row>
    <row r="6178" spans="2:2" ht="17.25" x14ac:dyDescent="0.3">
      <c r="B6178" s="86"/>
    </row>
    <row r="6179" spans="2:2" ht="17.25" x14ac:dyDescent="0.3">
      <c r="B6179" s="86"/>
    </row>
    <row r="6180" spans="2:2" ht="17.25" x14ac:dyDescent="0.3">
      <c r="B6180" s="86"/>
    </row>
    <row r="6181" spans="2:2" ht="17.25" x14ac:dyDescent="0.3">
      <c r="B6181" s="86"/>
    </row>
    <row r="6182" spans="2:2" ht="17.25" x14ac:dyDescent="0.3">
      <c r="B6182" s="86"/>
    </row>
    <row r="6183" spans="2:2" ht="17.25" x14ac:dyDescent="0.3">
      <c r="B6183" s="86"/>
    </row>
    <row r="6184" spans="2:2" ht="17.25" x14ac:dyDescent="0.3">
      <c r="B6184" s="86"/>
    </row>
    <row r="6185" spans="2:2" ht="17.25" x14ac:dyDescent="0.3">
      <c r="B6185" s="86"/>
    </row>
    <row r="6186" spans="2:2" ht="17.25" x14ac:dyDescent="0.3">
      <c r="B6186" s="86"/>
    </row>
    <row r="6187" spans="2:2" ht="17.25" x14ac:dyDescent="0.3">
      <c r="B6187" s="86"/>
    </row>
    <row r="6188" spans="2:2" ht="17.25" x14ac:dyDescent="0.3">
      <c r="B6188" s="86"/>
    </row>
    <row r="6189" spans="2:2" ht="17.25" x14ac:dyDescent="0.3">
      <c r="B6189" s="86"/>
    </row>
    <row r="6190" spans="2:2" ht="17.25" x14ac:dyDescent="0.3">
      <c r="B6190" s="86"/>
    </row>
    <row r="6191" spans="2:2" ht="17.25" x14ac:dyDescent="0.3">
      <c r="B6191" s="86"/>
    </row>
    <row r="6192" spans="2:2" ht="17.25" x14ac:dyDescent="0.3">
      <c r="B6192" s="86"/>
    </row>
    <row r="6193" spans="2:2" ht="17.25" x14ac:dyDescent="0.3">
      <c r="B6193" s="86"/>
    </row>
    <row r="6194" spans="2:2" ht="17.25" x14ac:dyDescent="0.3">
      <c r="B6194" s="86"/>
    </row>
    <row r="6195" spans="2:2" ht="17.25" x14ac:dyDescent="0.3">
      <c r="B6195" s="86"/>
    </row>
    <row r="6196" spans="2:2" ht="17.25" x14ac:dyDescent="0.3">
      <c r="B6196" s="86"/>
    </row>
    <row r="6197" spans="2:2" ht="17.25" x14ac:dyDescent="0.3">
      <c r="B6197" s="86"/>
    </row>
    <row r="6198" spans="2:2" ht="17.25" x14ac:dyDescent="0.3">
      <c r="B6198" s="86"/>
    </row>
    <row r="6199" spans="2:2" ht="17.25" x14ac:dyDescent="0.3">
      <c r="B6199" s="86"/>
    </row>
    <row r="6200" spans="2:2" ht="17.25" x14ac:dyDescent="0.3">
      <c r="B6200" s="86"/>
    </row>
    <row r="6201" spans="2:2" ht="17.25" x14ac:dyDescent="0.3">
      <c r="B6201" s="86"/>
    </row>
    <row r="6202" spans="2:2" ht="17.25" x14ac:dyDescent="0.3">
      <c r="B6202" s="86"/>
    </row>
    <row r="6203" spans="2:2" ht="17.25" x14ac:dyDescent="0.3">
      <c r="B6203" s="86"/>
    </row>
    <row r="6204" spans="2:2" ht="17.25" x14ac:dyDescent="0.3">
      <c r="B6204" s="86"/>
    </row>
    <row r="6205" spans="2:2" ht="17.25" x14ac:dyDescent="0.3">
      <c r="B6205" s="86"/>
    </row>
    <row r="6206" spans="2:2" ht="17.25" x14ac:dyDescent="0.3">
      <c r="B6206" s="86"/>
    </row>
    <row r="6207" spans="2:2" ht="17.25" x14ac:dyDescent="0.3">
      <c r="B6207" s="86"/>
    </row>
    <row r="6208" spans="2:2" ht="17.25" x14ac:dyDescent="0.3">
      <c r="B6208" s="86"/>
    </row>
    <row r="6209" spans="2:2" ht="17.25" x14ac:dyDescent="0.3">
      <c r="B6209" s="86"/>
    </row>
    <row r="6210" spans="2:2" ht="17.25" x14ac:dyDescent="0.3">
      <c r="B6210" s="86"/>
    </row>
    <row r="6211" spans="2:2" ht="17.25" x14ac:dyDescent="0.3">
      <c r="B6211" s="86"/>
    </row>
    <row r="6212" spans="2:2" ht="17.25" x14ac:dyDescent="0.3">
      <c r="B6212" s="86"/>
    </row>
    <row r="6213" spans="2:2" ht="17.25" x14ac:dyDescent="0.3">
      <c r="B6213" s="86"/>
    </row>
    <row r="6214" spans="2:2" ht="17.25" x14ac:dyDescent="0.3">
      <c r="B6214" s="86"/>
    </row>
    <row r="6215" spans="2:2" ht="17.25" x14ac:dyDescent="0.3">
      <c r="B6215" s="86"/>
    </row>
    <row r="6216" spans="2:2" ht="17.25" x14ac:dyDescent="0.3">
      <c r="B6216" s="86"/>
    </row>
    <row r="6217" spans="2:2" ht="17.25" x14ac:dyDescent="0.3">
      <c r="B6217" s="86"/>
    </row>
    <row r="6218" spans="2:2" ht="17.25" x14ac:dyDescent="0.3">
      <c r="B6218" s="86"/>
    </row>
    <row r="6219" spans="2:2" ht="17.25" x14ac:dyDescent="0.3">
      <c r="B6219" s="86"/>
    </row>
    <row r="6220" spans="2:2" ht="17.25" x14ac:dyDescent="0.3">
      <c r="B6220" s="86"/>
    </row>
    <row r="6221" spans="2:2" ht="17.25" x14ac:dyDescent="0.3">
      <c r="B6221" s="86"/>
    </row>
    <row r="6222" spans="2:2" ht="17.25" x14ac:dyDescent="0.3">
      <c r="B6222" s="86"/>
    </row>
    <row r="6223" spans="2:2" ht="17.25" x14ac:dyDescent="0.3">
      <c r="B6223" s="86"/>
    </row>
    <row r="6224" spans="2:2" ht="17.25" x14ac:dyDescent="0.3">
      <c r="B6224" s="86"/>
    </row>
    <row r="6225" spans="2:2" ht="17.25" x14ac:dyDescent="0.3">
      <c r="B6225" s="86"/>
    </row>
    <row r="6226" spans="2:2" ht="17.25" x14ac:dyDescent="0.3">
      <c r="B6226" s="86"/>
    </row>
    <row r="6227" spans="2:2" ht="17.25" x14ac:dyDescent="0.3">
      <c r="B6227" s="86"/>
    </row>
    <row r="6228" spans="2:2" ht="17.25" x14ac:dyDescent="0.3">
      <c r="B6228" s="86"/>
    </row>
    <row r="6229" spans="2:2" ht="17.25" x14ac:dyDescent="0.3">
      <c r="B6229" s="86"/>
    </row>
    <row r="6230" spans="2:2" ht="17.25" x14ac:dyDescent="0.3">
      <c r="B6230" s="86"/>
    </row>
    <row r="6231" spans="2:2" ht="17.25" x14ac:dyDescent="0.3">
      <c r="B6231" s="86"/>
    </row>
    <row r="6232" spans="2:2" ht="17.25" x14ac:dyDescent="0.3">
      <c r="B6232" s="86"/>
    </row>
    <row r="6233" spans="2:2" ht="17.25" x14ac:dyDescent="0.3">
      <c r="B6233" s="86"/>
    </row>
    <row r="6234" spans="2:2" ht="17.25" x14ac:dyDescent="0.3">
      <c r="B6234" s="86"/>
    </row>
    <row r="6235" spans="2:2" ht="17.25" x14ac:dyDescent="0.3">
      <c r="B6235" s="86"/>
    </row>
    <row r="6236" spans="2:2" ht="17.25" x14ac:dyDescent="0.3">
      <c r="B6236" s="86"/>
    </row>
    <row r="6237" spans="2:2" ht="17.25" x14ac:dyDescent="0.3">
      <c r="B6237" s="86"/>
    </row>
    <row r="6238" spans="2:2" ht="17.25" x14ac:dyDescent="0.3">
      <c r="B6238" s="86"/>
    </row>
    <row r="6239" spans="2:2" ht="17.25" x14ac:dyDescent="0.3">
      <c r="B6239" s="86"/>
    </row>
    <row r="6240" spans="2:2" ht="17.25" x14ac:dyDescent="0.3">
      <c r="B6240" s="86"/>
    </row>
    <row r="6241" spans="2:2" ht="17.25" x14ac:dyDescent="0.3">
      <c r="B6241" s="86"/>
    </row>
    <row r="6242" spans="2:2" ht="17.25" x14ac:dyDescent="0.3">
      <c r="B6242" s="86"/>
    </row>
    <row r="6243" spans="2:2" ht="17.25" x14ac:dyDescent="0.3">
      <c r="B6243" s="86"/>
    </row>
    <row r="6244" spans="2:2" ht="17.25" x14ac:dyDescent="0.3">
      <c r="B6244" s="86"/>
    </row>
    <row r="6245" spans="2:2" ht="17.25" x14ac:dyDescent="0.3">
      <c r="B6245" s="86"/>
    </row>
    <row r="6246" spans="2:2" ht="17.25" x14ac:dyDescent="0.3">
      <c r="B6246" s="86"/>
    </row>
    <row r="6247" spans="2:2" ht="17.25" x14ac:dyDescent="0.3">
      <c r="B6247" s="86"/>
    </row>
    <row r="6248" spans="2:2" ht="17.25" x14ac:dyDescent="0.3">
      <c r="B6248" s="86"/>
    </row>
    <row r="6249" spans="2:2" ht="17.25" x14ac:dyDescent="0.3">
      <c r="B6249" s="86"/>
    </row>
    <row r="6250" spans="2:2" ht="17.25" x14ac:dyDescent="0.3">
      <c r="B6250" s="86"/>
    </row>
    <row r="6251" spans="2:2" ht="17.25" x14ac:dyDescent="0.3">
      <c r="B6251" s="86"/>
    </row>
    <row r="6252" spans="2:2" ht="17.25" x14ac:dyDescent="0.3">
      <c r="B6252" s="86"/>
    </row>
    <row r="6253" spans="2:2" ht="17.25" x14ac:dyDescent="0.3">
      <c r="B6253" s="86"/>
    </row>
    <row r="6254" spans="2:2" ht="17.25" x14ac:dyDescent="0.3">
      <c r="B6254" s="86"/>
    </row>
    <row r="6255" spans="2:2" ht="17.25" x14ac:dyDescent="0.3">
      <c r="B6255" s="86"/>
    </row>
    <row r="6256" spans="2:2" ht="17.25" x14ac:dyDescent="0.3">
      <c r="B6256" s="86"/>
    </row>
    <row r="6257" spans="2:2" ht="17.25" x14ac:dyDescent="0.3">
      <c r="B6257" s="86"/>
    </row>
    <row r="6258" spans="2:2" ht="17.25" x14ac:dyDescent="0.3">
      <c r="B6258" s="86"/>
    </row>
    <row r="6259" spans="2:2" ht="17.25" x14ac:dyDescent="0.3">
      <c r="B6259" s="86"/>
    </row>
    <row r="6260" spans="2:2" ht="17.25" x14ac:dyDescent="0.3">
      <c r="B6260" s="86"/>
    </row>
    <row r="6261" spans="2:2" ht="17.25" x14ac:dyDescent="0.3">
      <c r="B6261" s="86"/>
    </row>
    <row r="6262" spans="2:2" ht="17.25" x14ac:dyDescent="0.3">
      <c r="B6262" s="86"/>
    </row>
    <row r="6263" spans="2:2" ht="17.25" x14ac:dyDescent="0.3">
      <c r="B6263" s="86"/>
    </row>
    <row r="6264" spans="2:2" ht="17.25" x14ac:dyDescent="0.3">
      <c r="B6264" s="86"/>
    </row>
    <row r="6265" spans="2:2" ht="17.25" x14ac:dyDescent="0.3">
      <c r="B6265" s="86"/>
    </row>
    <row r="6266" spans="2:2" ht="17.25" x14ac:dyDescent="0.3">
      <c r="B6266" s="86"/>
    </row>
    <row r="6267" spans="2:2" ht="17.25" x14ac:dyDescent="0.3">
      <c r="B6267" s="86"/>
    </row>
    <row r="6268" spans="2:2" ht="17.25" x14ac:dyDescent="0.3">
      <c r="B6268" s="86"/>
    </row>
    <row r="6269" spans="2:2" ht="17.25" x14ac:dyDescent="0.3">
      <c r="B6269" s="86"/>
    </row>
    <row r="6270" spans="2:2" ht="17.25" x14ac:dyDescent="0.3">
      <c r="B6270" s="86"/>
    </row>
    <row r="6271" spans="2:2" ht="17.25" x14ac:dyDescent="0.3">
      <c r="B6271" s="86"/>
    </row>
    <row r="6272" spans="2:2" ht="17.25" x14ac:dyDescent="0.3">
      <c r="B6272" s="86"/>
    </row>
    <row r="6273" spans="2:2" ht="17.25" x14ac:dyDescent="0.3">
      <c r="B6273" s="86"/>
    </row>
    <row r="6274" spans="2:2" ht="17.25" x14ac:dyDescent="0.3">
      <c r="B6274" s="86"/>
    </row>
    <row r="6275" spans="2:2" ht="17.25" x14ac:dyDescent="0.3">
      <c r="B6275" s="86"/>
    </row>
    <row r="6276" spans="2:2" ht="17.25" x14ac:dyDescent="0.3">
      <c r="B6276" s="86"/>
    </row>
    <row r="6277" spans="2:2" ht="17.25" x14ac:dyDescent="0.3">
      <c r="B6277" s="86"/>
    </row>
    <row r="6278" spans="2:2" ht="17.25" x14ac:dyDescent="0.3">
      <c r="B6278" s="86"/>
    </row>
    <row r="6279" spans="2:2" ht="17.25" x14ac:dyDescent="0.3">
      <c r="B6279" s="86"/>
    </row>
    <row r="6280" spans="2:2" ht="17.25" x14ac:dyDescent="0.3">
      <c r="B6280" s="86"/>
    </row>
    <row r="6281" spans="2:2" ht="17.25" x14ac:dyDescent="0.3">
      <c r="B6281" s="86"/>
    </row>
    <row r="6282" spans="2:2" ht="17.25" x14ac:dyDescent="0.3">
      <c r="B6282" s="86"/>
    </row>
    <row r="6283" spans="2:2" ht="17.25" x14ac:dyDescent="0.3">
      <c r="B6283" s="86"/>
    </row>
    <row r="6284" spans="2:2" ht="17.25" x14ac:dyDescent="0.3">
      <c r="B6284" s="86"/>
    </row>
    <row r="6285" spans="2:2" ht="17.25" x14ac:dyDescent="0.3">
      <c r="B6285" s="86"/>
    </row>
    <row r="6286" spans="2:2" ht="17.25" x14ac:dyDescent="0.3">
      <c r="B6286" s="86"/>
    </row>
    <row r="6287" spans="2:2" ht="17.25" x14ac:dyDescent="0.3">
      <c r="B6287" s="86"/>
    </row>
    <row r="6288" spans="2:2" ht="17.25" x14ac:dyDescent="0.3">
      <c r="B6288" s="86"/>
    </row>
    <row r="6289" spans="2:2" ht="17.25" x14ac:dyDescent="0.3">
      <c r="B6289" s="86"/>
    </row>
    <row r="6290" spans="2:2" ht="17.25" x14ac:dyDescent="0.3">
      <c r="B6290" s="86"/>
    </row>
    <row r="6291" spans="2:2" ht="17.25" x14ac:dyDescent="0.3">
      <c r="B6291" s="86"/>
    </row>
    <row r="6292" spans="2:2" ht="17.25" x14ac:dyDescent="0.3">
      <c r="B6292" s="86"/>
    </row>
    <row r="6293" spans="2:2" ht="17.25" x14ac:dyDescent="0.3">
      <c r="B6293" s="86"/>
    </row>
    <row r="6294" spans="2:2" ht="17.25" x14ac:dyDescent="0.3">
      <c r="B6294" s="86"/>
    </row>
    <row r="6295" spans="2:2" ht="17.25" x14ac:dyDescent="0.3">
      <c r="B6295" s="86"/>
    </row>
    <row r="6296" spans="2:2" ht="17.25" x14ac:dyDescent="0.3">
      <c r="B6296" s="86"/>
    </row>
    <row r="6297" spans="2:2" ht="17.25" x14ac:dyDescent="0.3">
      <c r="B6297" s="86"/>
    </row>
    <row r="6298" spans="2:2" ht="17.25" x14ac:dyDescent="0.3">
      <c r="B6298" s="86"/>
    </row>
    <row r="6299" spans="2:2" ht="17.25" x14ac:dyDescent="0.3">
      <c r="B6299" s="86"/>
    </row>
    <row r="6300" spans="2:2" ht="17.25" x14ac:dyDescent="0.3">
      <c r="B6300" s="86"/>
    </row>
    <row r="6301" spans="2:2" ht="17.25" x14ac:dyDescent="0.3">
      <c r="B6301" s="86"/>
    </row>
    <row r="6302" spans="2:2" ht="17.25" x14ac:dyDescent="0.3">
      <c r="B6302" s="86"/>
    </row>
    <row r="6303" spans="2:2" ht="17.25" x14ac:dyDescent="0.3">
      <c r="B6303" s="86"/>
    </row>
    <row r="6304" spans="2:2" ht="17.25" x14ac:dyDescent="0.3">
      <c r="B6304" s="86"/>
    </row>
    <row r="6305" spans="2:2" ht="17.25" x14ac:dyDescent="0.3">
      <c r="B6305" s="86"/>
    </row>
    <row r="6306" spans="2:2" ht="17.25" x14ac:dyDescent="0.3">
      <c r="B6306" s="86"/>
    </row>
    <row r="6307" spans="2:2" ht="17.25" x14ac:dyDescent="0.3">
      <c r="B6307" s="86"/>
    </row>
    <row r="6308" spans="2:2" ht="17.25" x14ac:dyDescent="0.3">
      <c r="B6308" s="86"/>
    </row>
    <row r="6309" spans="2:2" ht="17.25" x14ac:dyDescent="0.3">
      <c r="B6309" s="86"/>
    </row>
    <row r="6310" spans="2:2" ht="17.25" x14ac:dyDescent="0.3">
      <c r="B6310" s="86"/>
    </row>
    <row r="6311" spans="2:2" ht="17.25" x14ac:dyDescent="0.3">
      <c r="B6311" s="86"/>
    </row>
    <row r="6312" spans="2:2" ht="17.25" x14ac:dyDescent="0.3">
      <c r="B6312" s="86"/>
    </row>
    <row r="6313" spans="2:2" ht="17.25" x14ac:dyDescent="0.3">
      <c r="B6313" s="86"/>
    </row>
    <row r="6314" spans="2:2" ht="17.25" x14ac:dyDescent="0.3">
      <c r="B6314" s="86"/>
    </row>
    <row r="6315" spans="2:2" ht="17.25" x14ac:dyDescent="0.3">
      <c r="B6315" s="86"/>
    </row>
    <row r="6316" spans="2:2" ht="17.25" x14ac:dyDescent="0.3">
      <c r="B6316" s="86"/>
    </row>
    <row r="6317" spans="2:2" ht="17.25" x14ac:dyDescent="0.3">
      <c r="B6317" s="86"/>
    </row>
    <row r="6318" spans="2:2" ht="17.25" x14ac:dyDescent="0.3">
      <c r="B6318" s="86"/>
    </row>
    <row r="6319" spans="2:2" ht="17.25" x14ac:dyDescent="0.3">
      <c r="B6319" s="86"/>
    </row>
    <row r="6320" spans="2:2" ht="17.25" x14ac:dyDescent="0.3">
      <c r="B6320" s="86"/>
    </row>
    <row r="6321" spans="2:2" ht="17.25" x14ac:dyDescent="0.3">
      <c r="B6321" s="86"/>
    </row>
    <row r="6322" spans="2:2" ht="17.25" x14ac:dyDescent="0.3">
      <c r="B6322" s="86"/>
    </row>
    <row r="6323" spans="2:2" ht="17.25" x14ac:dyDescent="0.3">
      <c r="B6323" s="86"/>
    </row>
    <row r="6324" spans="2:2" ht="17.25" x14ac:dyDescent="0.3">
      <c r="B6324" s="86"/>
    </row>
    <row r="6325" spans="2:2" ht="17.25" x14ac:dyDescent="0.3">
      <c r="B6325" s="86"/>
    </row>
    <row r="6326" spans="2:2" ht="17.25" x14ac:dyDescent="0.3">
      <c r="B6326" s="86"/>
    </row>
    <row r="6327" spans="2:2" ht="17.25" x14ac:dyDescent="0.3">
      <c r="B6327" s="86"/>
    </row>
    <row r="6328" spans="2:2" ht="17.25" x14ac:dyDescent="0.3">
      <c r="B6328" s="86"/>
    </row>
    <row r="6329" spans="2:2" ht="17.25" x14ac:dyDescent="0.3">
      <c r="B6329" s="86"/>
    </row>
    <row r="6330" spans="2:2" ht="17.25" x14ac:dyDescent="0.3">
      <c r="B6330" s="86"/>
    </row>
    <row r="6331" spans="2:2" ht="17.25" x14ac:dyDescent="0.3">
      <c r="B6331" s="86"/>
    </row>
    <row r="6332" spans="2:2" ht="17.25" x14ac:dyDescent="0.3">
      <c r="B6332" s="86"/>
    </row>
    <row r="6333" spans="2:2" ht="17.25" x14ac:dyDescent="0.3">
      <c r="B6333" s="86"/>
    </row>
    <row r="6334" spans="2:2" ht="17.25" x14ac:dyDescent="0.3">
      <c r="B6334" s="86"/>
    </row>
    <row r="6335" spans="2:2" ht="17.25" x14ac:dyDescent="0.3">
      <c r="B6335" s="86"/>
    </row>
    <row r="6336" spans="2:2" ht="17.25" x14ac:dyDescent="0.3">
      <c r="B6336" s="86"/>
    </row>
    <row r="6337" spans="2:2" ht="17.25" x14ac:dyDescent="0.3">
      <c r="B6337" s="86"/>
    </row>
    <row r="6338" spans="2:2" ht="17.25" x14ac:dyDescent="0.3">
      <c r="B6338" s="86"/>
    </row>
    <row r="6339" spans="2:2" ht="17.25" x14ac:dyDescent="0.3">
      <c r="B6339" s="86"/>
    </row>
    <row r="6340" spans="2:2" ht="17.25" x14ac:dyDescent="0.3">
      <c r="B6340" s="86"/>
    </row>
    <row r="6341" spans="2:2" ht="17.25" x14ac:dyDescent="0.3">
      <c r="B6341" s="86"/>
    </row>
    <row r="6342" spans="2:2" ht="17.25" x14ac:dyDescent="0.3">
      <c r="B6342" s="86"/>
    </row>
    <row r="6343" spans="2:2" ht="17.25" x14ac:dyDescent="0.3">
      <c r="B6343" s="86"/>
    </row>
    <row r="6344" spans="2:2" ht="17.25" x14ac:dyDescent="0.3">
      <c r="B6344" s="86"/>
    </row>
    <row r="6345" spans="2:2" ht="17.25" x14ac:dyDescent="0.3">
      <c r="B6345" s="86"/>
    </row>
    <row r="6346" spans="2:2" ht="17.25" x14ac:dyDescent="0.3">
      <c r="B6346" s="86"/>
    </row>
    <row r="6347" spans="2:2" ht="17.25" x14ac:dyDescent="0.3">
      <c r="B6347" s="86"/>
    </row>
    <row r="6348" spans="2:2" ht="17.25" x14ac:dyDescent="0.3">
      <c r="B6348" s="86"/>
    </row>
    <row r="6349" spans="2:2" ht="17.25" x14ac:dyDescent="0.3">
      <c r="B6349" s="86"/>
    </row>
    <row r="6350" spans="2:2" ht="17.25" x14ac:dyDescent="0.3">
      <c r="B6350" s="86"/>
    </row>
    <row r="6351" spans="2:2" ht="17.25" x14ac:dyDescent="0.3">
      <c r="B6351" s="86"/>
    </row>
    <row r="6352" spans="2:2" ht="17.25" x14ac:dyDescent="0.3">
      <c r="B6352" s="86"/>
    </row>
    <row r="6353" spans="2:2" ht="17.25" x14ac:dyDescent="0.3">
      <c r="B6353" s="86"/>
    </row>
    <row r="6354" spans="2:2" ht="17.25" x14ac:dyDescent="0.3">
      <c r="B6354" s="86"/>
    </row>
    <row r="6355" spans="2:2" ht="17.25" x14ac:dyDescent="0.3">
      <c r="B6355" s="86"/>
    </row>
    <row r="6356" spans="2:2" ht="17.25" x14ac:dyDescent="0.3">
      <c r="B6356" s="86"/>
    </row>
    <row r="6357" spans="2:2" ht="17.25" x14ac:dyDescent="0.3">
      <c r="B6357" s="86"/>
    </row>
    <row r="6358" spans="2:2" ht="17.25" x14ac:dyDescent="0.3">
      <c r="B6358" s="86"/>
    </row>
    <row r="6359" spans="2:2" ht="17.25" x14ac:dyDescent="0.3">
      <c r="B6359" s="86"/>
    </row>
    <row r="6360" spans="2:2" ht="17.25" x14ac:dyDescent="0.3">
      <c r="B6360" s="86"/>
    </row>
    <row r="6361" spans="2:2" ht="17.25" x14ac:dyDescent="0.3">
      <c r="B6361" s="86"/>
    </row>
    <row r="6362" spans="2:2" ht="17.25" x14ac:dyDescent="0.3">
      <c r="B6362" s="86"/>
    </row>
    <row r="6363" spans="2:2" ht="17.25" x14ac:dyDescent="0.3">
      <c r="B6363" s="86"/>
    </row>
    <row r="6364" spans="2:2" ht="17.25" x14ac:dyDescent="0.3">
      <c r="B6364" s="86"/>
    </row>
    <row r="6365" spans="2:2" ht="17.25" x14ac:dyDescent="0.3">
      <c r="B6365" s="86"/>
    </row>
    <row r="6366" spans="2:2" ht="17.25" x14ac:dyDescent="0.3">
      <c r="B6366" s="86"/>
    </row>
    <row r="6367" spans="2:2" ht="17.25" x14ac:dyDescent="0.3">
      <c r="B6367" s="86"/>
    </row>
    <row r="6368" spans="2:2" ht="17.25" x14ac:dyDescent="0.3">
      <c r="B6368" s="86"/>
    </row>
    <row r="6369" spans="2:2" ht="17.25" x14ac:dyDescent="0.3">
      <c r="B6369" s="86"/>
    </row>
    <row r="6370" spans="2:2" ht="17.25" x14ac:dyDescent="0.3">
      <c r="B6370" s="86"/>
    </row>
    <row r="6371" spans="2:2" ht="17.25" x14ac:dyDescent="0.3">
      <c r="B6371" s="86"/>
    </row>
    <row r="6372" spans="2:2" ht="17.25" x14ac:dyDescent="0.3">
      <c r="B6372" s="86"/>
    </row>
    <row r="6373" spans="2:2" ht="17.25" x14ac:dyDescent="0.3">
      <c r="B6373" s="86"/>
    </row>
    <row r="6374" spans="2:2" ht="17.25" x14ac:dyDescent="0.3">
      <c r="B6374" s="86"/>
    </row>
    <row r="6375" spans="2:2" ht="17.25" x14ac:dyDescent="0.3">
      <c r="B6375" s="86"/>
    </row>
    <row r="6376" spans="2:2" ht="17.25" x14ac:dyDescent="0.3">
      <c r="B6376" s="86"/>
    </row>
    <row r="6377" spans="2:2" ht="17.25" x14ac:dyDescent="0.3">
      <c r="B6377" s="86"/>
    </row>
    <row r="6378" spans="2:2" ht="17.25" x14ac:dyDescent="0.3">
      <c r="B6378" s="86"/>
    </row>
    <row r="6379" spans="2:2" ht="17.25" x14ac:dyDescent="0.3">
      <c r="B6379" s="86"/>
    </row>
    <row r="6380" spans="2:2" ht="17.25" x14ac:dyDescent="0.3">
      <c r="B6380" s="86"/>
    </row>
    <row r="6381" spans="2:2" ht="17.25" x14ac:dyDescent="0.3">
      <c r="B6381" s="86"/>
    </row>
    <row r="6382" spans="2:2" ht="17.25" x14ac:dyDescent="0.3">
      <c r="B6382" s="86"/>
    </row>
    <row r="6383" spans="2:2" ht="17.25" x14ac:dyDescent="0.3">
      <c r="B6383" s="86"/>
    </row>
    <row r="6384" spans="2:2" ht="17.25" x14ac:dyDescent="0.3">
      <c r="B6384" s="86"/>
    </row>
    <row r="6385" spans="2:2" ht="17.25" x14ac:dyDescent="0.3">
      <c r="B6385" s="86"/>
    </row>
    <row r="6386" spans="2:2" ht="17.25" x14ac:dyDescent="0.3">
      <c r="B6386" s="86"/>
    </row>
    <row r="6387" spans="2:2" ht="17.25" x14ac:dyDescent="0.3">
      <c r="B6387" s="86"/>
    </row>
    <row r="6388" spans="2:2" ht="17.25" x14ac:dyDescent="0.3">
      <c r="B6388" s="86"/>
    </row>
    <row r="6389" spans="2:2" ht="17.25" x14ac:dyDescent="0.3">
      <c r="B6389" s="86"/>
    </row>
    <row r="6390" spans="2:2" ht="17.25" x14ac:dyDescent="0.3">
      <c r="B6390" s="86"/>
    </row>
    <row r="6391" spans="2:2" ht="17.25" x14ac:dyDescent="0.3">
      <c r="B6391" s="86"/>
    </row>
    <row r="6392" spans="2:2" ht="17.25" x14ac:dyDescent="0.3">
      <c r="B6392" s="86"/>
    </row>
    <row r="6393" spans="2:2" ht="17.25" x14ac:dyDescent="0.3">
      <c r="B6393" s="86"/>
    </row>
    <row r="6394" spans="2:2" ht="17.25" x14ac:dyDescent="0.3">
      <c r="B6394" s="86"/>
    </row>
    <row r="6395" spans="2:2" ht="17.25" x14ac:dyDescent="0.3">
      <c r="B6395" s="86"/>
    </row>
    <row r="6396" spans="2:2" ht="17.25" x14ac:dyDescent="0.3">
      <c r="B6396" s="86"/>
    </row>
    <row r="6397" spans="2:2" ht="17.25" x14ac:dyDescent="0.3">
      <c r="B6397" s="86"/>
    </row>
    <row r="6398" spans="2:2" ht="17.25" x14ac:dyDescent="0.3">
      <c r="B6398" s="86"/>
    </row>
    <row r="6399" spans="2:2" ht="17.25" x14ac:dyDescent="0.3">
      <c r="B6399" s="86"/>
    </row>
    <row r="6400" spans="2:2" ht="17.25" x14ac:dyDescent="0.3">
      <c r="B6400" s="86"/>
    </row>
    <row r="6401" spans="2:2" ht="17.25" x14ac:dyDescent="0.3">
      <c r="B6401" s="86"/>
    </row>
    <row r="6402" spans="2:2" ht="17.25" x14ac:dyDescent="0.3">
      <c r="B6402" s="86"/>
    </row>
    <row r="6403" spans="2:2" ht="17.25" x14ac:dyDescent="0.3">
      <c r="B6403" s="86"/>
    </row>
    <row r="6404" spans="2:2" ht="17.25" x14ac:dyDescent="0.3">
      <c r="B6404" s="86"/>
    </row>
    <row r="6405" spans="2:2" ht="17.25" x14ac:dyDescent="0.3">
      <c r="B6405" s="86"/>
    </row>
    <row r="6406" spans="2:2" ht="17.25" x14ac:dyDescent="0.3">
      <c r="B6406" s="86"/>
    </row>
    <row r="6407" spans="2:2" ht="17.25" x14ac:dyDescent="0.3">
      <c r="B6407" s="86"/>
    </row>
    <row r="6408" spans="2:2" ht="17.25" x14ac:dyDescent="0.3">
      <c r="B6408" s="86"/>
    </row>
    <row r="6409" spans="2:2" ht="17.25" x14ac:dyDescent="0.3">
      <c r="B6409" s="86"/>
    </row>
    <row r="6410" spans="2:2" ht="17.25" x14ac:dyDescent="0.3">
      <c r="B6410" s="86"/>
    </row>
    <row r="6411" spans="2:2" ht="17.25" x14ac:dyDescent="0.3">
      <c r="B6411" s="86"/>
    </row>
    <row r="6412" spans="2:2" ht="17.25" x14ac:dyDescent="0.3">
      <c r="B6412" s="86"/>
    </row>
    <row r="6413" spans="2:2" ht="17.25" x14ac:dyDescent="0.3">
      <c r="B6413" s="86"/>
    </row>
    <row r="6414" spans="2:2" ht="17.25" x14ac:dyDescent="0.3">
      <c r="B6414" s="86"/>
    </row>
    <row r="6415" spans="2:2" ht="17.25" x14ac:dyDescent="0.3">
      <c r="B6415" s="86"/>
    </row>
    <row r="6416" spans="2:2" ht="17.25" x14ac:dyDescent="0.3">
      <c r="B6416" s="86"/>
    </row>
    <row r="6417" spans="2:2" ht="17.25" x14ac:dyDescent="0.3">
      <c r="B6417" s="86"/>
    </row>
    <row r="6418" spans="2:2" ht="17.25" x14ac:dyDescent="0.3">
      <c r="B6418" s="86"/>
    </row>
    <row r="6419" spans="2:2" ht="17.25" x14ac:dyDescent="0.3">
      <c r="B6419" s="86"/>
    </row>
    <row r="6420" spans="2:2" ht="17.25" x14ac:dyDescent="0.3">
      <c r="B6420" s="86"/>
    </row>
    <row r="6421" spans="2:2" ht="17.25" x14ac:dyDescent="0.3">
      <c r="B6421" s="86"/>
    </row>
    <row r="6422" spans="2:2" ht="17.25" x14ac:dyDescent="0.3">
      <c r="B6422" s="86"/>
    </row>
    <row r="6423" spans="2:2" ht="17.25" x14ac:dyDescent="0.3">
      <c r="B6423" s="86"/>
    </row>
    <row r="6424" spans="2:2" ht="17.25" x14ac:dyDescent="0.3">
      <c r="B6424" s="86"/>
    </row>
    <row r="6425" spans="2:2" ht="17.25" x14ac:dyDescent="0.3">
      <c r="B6425" s="86"/>
    </row>
    <row r="6426" spans="2:2" ht="17.25" x14ac:dyDescent="0.3">
      <c r="B6426" s="86"/>
    </row>
    <row r="6427" spans="2:2" ht="17.25" x14ac:dyDescent="0.3">
      <c r="B6427" s="86"/>
    </row>
    <row r="6428" spans="2:2" ht="17.25" x14ac:dyDescent="0.3">
      <c r="B6428" s="86"/>
    </row>
    <row r="6429" spans="2:2" ht="17.25" x14ac:dyDescent="0.3">
      <c r="B6429" s="86"/>
    </row>
    <row r="6430" spans="2:2" ht="17.25" x14ac:dyDescent="0.3">
      <c r="B6430" s="86"/>
    </row>
    <row r="6431" spans="2:2" ht="17.25" x14ac:dyDescent="0.3">
      <c r="B6431" s="86"/>
    </row>
    <row r="6432" spans="2:2" ht="17.25" x14ac:dyDescent="0.3">
      <c r="B6432" s="86"/>
    </row>
    <row r="6433" spans="2:2" ht="17.25" x14ac:dyDescent="0.3">
      <c r="B6433" s="86"/>
    </row>
    <row r="6434" spans="2:2" ht="17.25" x14ac:dyDescent="0.3">
      <c r="B6434" s="86"/>
    </row>
    <row r="6435" spans="2:2" ht="17.25" x14ac:dyDescent="0.3">
      <c r="B6435" s="86"/>
    </row>
    <row r="6436" spans="2:2" ht="17.25" x14ac:dyDescent="0.3">
      <c r="B6436" s="86"/>
    </row>
    <row r="6437" spans="2:2" ht="17.25" x14ac:dyDescent="0.3">
      <c r="B6437" s="86"/>
    </row>
    <row r="6438" spans="2:2" ht="17.25" x14ac:dyDescent="0.3">
      <c r="B6438" s="86"/>
    </row>
    <row r="6439" spans="2:2" ht="17.25" x14ac:dyDescent="0.3">
      <c r="B6439" s="86"/>
    </row>
    <row r="6440" spans="2:2" ht="17.25" x14ac:dyDescent="0.3">
      <c r="B6440" s="86"/>
    </row>
    <row r="6441" spans="2:2" ht="17.25" x14ac:dyDescent="0.3">
      <c r="B6441" s="86"/>
    </row>
    <row r="6442" spans="2:2" ht="17.25" x14ac:dyDescent="0.3">
      <c r="B6442" s="86"/>
    </row>
    <row r="6443" spans="2:2" ht="17.25" x14ac:dyDescent="0.3">
      <c r="B6443" s="86"/>
    </row>
    <row r="6444" spans="2:2" ht="17.25" x14ac:dyDescent="0.3">
      <c r="B6444" s="86"/>
    </row>
    <row r="6445" spans="2:2" ht="17.25" x14ac:dyDescent="0.3">
      <c r="B6445" s="86"/>
    </row>
    <row r="6446" spans="2:2" ht="17.25" x14ac:dyDescent="0.3">
      <c r="B6446" s="86"/>
    </row>
    <row r="6447" spans="2:2" ht="17.25" x14ac:dyDescent="0.3">
      <c r="B6447" s="86"/>
    </row>
    <row r="6448" spans="2:2" ht="17.25" x14ac:dyDescent="0.3">
      <c r="B6448" s="86"/>
    </row>
    <row r="6449" spans="2:2" ht="17.25" x14ac:dyDescent="0.3">
      <c r="B6449" s="86"/>
    </row>
    <row r="6450" spans="2:2" ht="17.25" x14ac:dyDescent="0.3">
      <c r="B6450" s="86"/>
    </row>
    <row r="6451" spans="2:2" ht="17.25" x14ac:dyDescent="0.3">
      <c r="B6451" s="86"/>
    </row>
    <row r="6452" spans="2:2" ht="17.25" x14ac:dyDescent="0.3">
      <c r="B6452" s="86"/>
    </row>
    <row r="6453" spans="2:2" ht="17.25" x14ac:dyDescent="0.3">
      <c r="B6453" s="86"/>
    </row>
    <row r="6454" spans="2:2" ht="17.25" x14ac:dyDescent="0.3">
      <c r="B6454" s="86"/>
    </row>
    <row r="6455" spans="2:2" ht="17.25" x14ac:dyDescent="0.3">
      <c r="B6455" s="86"/>
    </row>
    <row r="6456" spans="2:2" ht="17.25" x14ac:dyDescent="0.3">
      <c r="B6456" s="86"/>
    </row>
    <row r="6457" spans="2:2" ht="17.25" x14ac:dyDescent="0.3">
      <c r="B6457" s="86"/>
    </row>
    <row r="6458" spans="2:2" ht="17.25" x14ac:dyDescent="0.3">
      <c r="B6458" s="86"/>
    </row>
    <row r="6459" spans="2:2" ht="17.25" x14ac:dyDescent="0.3">
      <c r="B6459" s="86"/>
    </row>
    <row r="6460" spans="2:2" ht="17.25" x14ac:dyDescent="0.3">
      <c r="B6460" s="86"/>
    </row>
    <row r="6461" spans="2:2" ht="17.25" x14ac:dyDescent="0.3">
      <c r="B6461" s="86"/>
    </row>
    <row r="6462" spans="2:2" ht="17.25" x14ac:dyDescent="0.3">
      <c r="B6462" s="86"/>
    </row>
    <row r="6463" spans="2:2" ht="17.25" x14ac:dyDescent="0.3">
      <c r="B6463" s="86"/>
    </row>
    <row r="6464" spans="2:2" ht="17.25" x14ac:dyDescent="0.3">
      <c r="B6464" s="86"/>
    </row>
    <row r="6465" spans="2:2" ht="17.25" x14ac:dyDescent="0.3">
      <c r="B6465" s="86"/>
    </row>
    <row r="6466" spans="2:2" ht="17.25" x14ac:dyDescent="0.3">
      <c r="B6466" s="86"/>
    </row>
    <row r="6467" spans="2:2" ht="17.25" x14ac:dyDescent="0.3">
      <c r="B6467" s="86"/>
    </row>
    <row r="6468" spans="2:2" ht="17.25" x14ac:dyDescent="0.3">
      <c r="B6468" s="86"/>
    </row>
    <row r="6469" spans="2:2" ht="17.25" x14ac:dyDescent="0.3">
      <c r="B6469" s="86"/>
    </row>
    <row r="6470" spans="2:2" ht="17.25" x14ac:dyDescent="0.3">
      <c r="B6470" s="86"/>
    </row>
    <row r="6471" spans="2:2" ht="17.25" x14ac:dyDescent="0.3">
      <c r="B6471" s="86"/>
    </row>
    <row r="6472" spans="2:2" ht="17.25" x14ac:dyDescent="0.3">
      <c r="B6472" s="86"/>
    </row>
    <row r="6473" spans="2:2" ht="17.25" x14ac:dyDescent="0.3">
      <c r="B6473" s="86"/>
    </row>
    <row r="6474" spans="2:2" ht="17.25" x14ac:dyDescent="0.3">
      <c r="B6474" s="86"/>
    </row>
    <row r="6475" spans="2:2" ht="17.25" x14ac:dyDescent="0.3">
      <c r="B6475" s="86"/>
    </row>
    <row r="6476" spans="2:2" ht="17.25" x14ac:dyDescent="0.3">
      <c r="B6476" s="86"/>
    </row>
    <row r="6477" spans="2:2" ht="17.25" x14ac:dyDescent="0.3">
      <c r="B6477" s="86"/>
    </row>
    <row r="6478" spans="2:2" ht="17.25" x14ac:dyDescent="0.3">
      <c r="B6478" s="86"/>
    </row>
    <row r="6479" spans="2:2" ht="17.25" x14ac:dyDescent="0.3">
      <c r="B6479" s="86"/>
    </row>
    <row r="6480" spans="2:2" ht="17.25" x14ac:dyDescent="0.3">
      <c r="B6480" s="86"/>
    </row>
    <row r="6481" spans="2:2" ht="17.25" x14ac:dyDescent="0.3">
      <c r="B6481" s="86"/>
    </row>
    <row r="6482" spans="2:2" ht="17.25" x14ac:dyDescent="0.3">
      <c r="B6482" s="86"/>
    </row>
    <row r="6483" spans="2:2" ht="17.25" x14ac:dyDescent="0.3">
      <c r="B6483" s="86"/>
    </row>
    <row r="6484" spans="2:2" ht="17.25" x14ac:dyDescent="0.3">
      <c r="B6484" s="86"/>
    </row>
    <row r="6485" spans="2:2" ht="17.25" x14ac:dyDescent="0.3">
      <c r="B6485" s="86"/>
    </row>
    <row r="6486" spans="2:2" ht="17.25" x14ac:dyDescent="0.3">
      <c r="B6486" s="86"/>
    </row>
    <row r="6487" spans="2:2" ht="17.25" x14ac:dyDescent="0.3">
      <c r="B6487" s="86"/>
    </row>
    <row r="6488" spans="2:2" ht="17.25" x14ac:dyDescent="0.3">
      <c r="B6488" s="86"/>
    </row>
    <row r="6489" spans="2:2" ht="17.25" x14ac:dyDescent="0.3">
      <c r="B6489" s="86"/>
    </row>
    <row r="6490" spans="2:2" ht="17.25" x14ac:dyDescent="0.3">
      <c r="B6490" s="86"/>
    </row>
    <row r="6491" spans="2:2" ht="17.25" x14ac:dyDescent="0.3">
      <c r="B6491" s="86"/>
    </row>
    <row r="6492" spans="2:2" ht="17.25" x14ac:dyDescent="0.3">
      <c r="B6492" s="86"/>
    </row>
    <row r="6493" spans="2:2" ht="17.25" x14ac:dyDescent="0.3">
      <c r="B6493" s="86"/>
    </row>
    <row r="6494" spans="2:2" ht="17.25" x14ac:dyDescent="0.3">
      <c r="B6494" s="86"/>
    </row>
    <row r="6495" spans="2:2" ht="17.25" x14ac:dyDescent="0.3">
      <c r="B6495" s="86"/>
    </row>
    <row r="6496" spans="2:2" ht="17.25" x14ac:dyDescent="0.3">
      <c r="B6496" s="86"/>
    </row>
    <row r="6497" spans="2:2" ht="17.25" x14ac:dyDescent="0.3">
      <c r="B6497" s="86"/>
    </row>
    <row r="6498" spans="2:2" ht="17.25" x14ac:dyDescent="0.3">
      <c r="B6498" s="86"/>
    </row>
    <row r="6499" spans="2:2" ht="17.25" x14ac:dyDescent="0.3">
      <c r="B6499" s="86"/>
    </row>
    <row r="6500" spans="2:2" ht="17.25" x14ac:dyDescent="0.3">
      <c r="B6500" s="86"/>
    </row>
    <row r="6501" spans="2:2" ht="17.25" x14ac:dyDescent="0.3">
      <c r="B6501" s="86"/>
    </row>
    <row r="6502" spans="2:2" ht="17.25" x14ac:dyDescent="0.3">
      <c r="B6502" s="86"/>
    </row>
    <row r="6503" spans="2:2" ht="17.25" x14ac:dyDescent="0.3">
      <c r="B6503" s="86"/>
    </row>
    <row r="6504" spans="2:2" ht="17.25" x14ac:dyDescent="0.3">
      <c r="B6504" s="86"/>
    </row>
    <row r="6505" spans="2:2" ht="17.25" x14ac:dyDescent="0.3">
      <c r="B6505" s="86"/>
    </row>
    <row r="6506" spans="2:2" ht="17.25" x14ac:dyDescent="0.3">
      <c r="B6506" s="86"/>
    </row>
    <row r="6507" spans="2:2" ht="17.25" x14ac:dyDescent="0.3">
      <c r="B6507" s="86"/>
    </row>
    <row r="6508" spans="2:2" ht="17.25" x14ac:dyDescent="0.3">
      <c r="B6508" s="86"/>
    </row>
    <row r="6509" spans="2:2" ht="17.25" x14ac:dyDescent="0.3">
      <c r="B6509" s="86"/>
    </row>
    <row r="6510" spans="2:2" ht="17.25" x14ac:dyDescent="0.3">
      <c r="B6510" s="86"/>
    </row>
    <row r="6511" spans="2:2" ht="17.25" x14ac:dyDescent="0.3">
      <c r="B6511" s="86"/>
    </row>
    <row r="6512" spans="2:2" ht="17.25" x14ac:dyDescent="0.3">
      <c r="B6512" s="86"/>
    </row>
    <row r="6513" spans="2:2" ht="17.25" x14ac:dyDescent="0.3">
      <c r="B6513" s="86"/>
    </row>
    <row r="6514" spans="2:2" ht="17.25" x14ac:dyDescent="0.3">
      <c r="B6514" s="86"/>
    </row>
    <row r="6515" spans="2:2" ht="17.25" x14ac:dyDescent="0.3">
      <c r="B6515" s="86"/>
    </row>
    <row r="6516" spans="2:2" ht="17.25" x14ac:dyDescent="0.3">
      <c r="B6516" s="86"/>
    </row>
    <row r="6517" spans="2:2" ht="17.25" x14ac:dyDescent="0.3">
      <c r="B6517" s="86"/>
    </row>
    <row r="6518" spans="2:2" ht="17.25" x14ac:dyDescent="0.3">
      <c r="B6518" s="86"/>
    </row>
    <row r="6519" spans="2:2" ht="17.25" x14ac:dyDescent="0.3">
      <c r="B6519" s="86"/>
    </row>
    <row r="6520" spans="2:2" ht="17.25" x14ac:dyDescent="0.3">
      <c r="B6520" s="86"/>
    </row>
    <row r="6521" spans="2:2" ht="17.25" x14ac:dyDescent="0.3">
      <c r="B6521" s="86"/>
    </row>
    <row r="6522" spans="2:2" ht="17.25" x14ac:dyDescent="0.3">
      <c r="B6522" s="86"/>
    </row>
    <row r="6523" spans="2:2" ht="17.25" x14ac:dyDescent="0.3">
      <c r="B6523" s="86"/>
    </row>
    <row r="6524" spans="2:2" ht="17.25" x14ac:dyDescent="0.3">
      <c r="B6524" s="86"/>
    </row>
    <row r="6525" spans="2:2" ht="17.25" x14ac:dyDescent="0.3">
      <c r="B6525" s="86"/>
    </row>
    <row r="6526" spans="2:2" ht="17.25" x14ac:dyDescent="0.3">
      <c r="B6526" s="86"/>
    </row>
    <row r="6527" spans="2:2" ht="17.25" x14ac:dyDescent="0.3">
      <c r="B6527" s="86"/>
    </row>
    <row r="6528" spans="2:2" ht="17.25" x14ac:dyDescent="0.3">
      <c r="B6528" s="86"/>
    </row>
    <row r="6529" spans="2:2" ht="17.25" x14ac:dyDescent="0.3">
      <c r="B6529" s="86"/>
    </row>
    <row r="6530" spans="2:2" ht="17.25" x14ac:dyDescent="0.3">
      <c r="B6530" s="86"/>
    </row>
    <row r="6531" spans="2:2" ht="17.25" x14ac:dyDescent="0.3">
      <c r="B6531" s="86"/>
    </row>
    <row r="6532" spans="2:2" ht="17.25" x14ac:dyDescent="0.3">
      <c r="B6532" s="86"/>
    </row>
    <row r="6533" spans="2:2" ht="17.25" x14ac:dyDescent="0.3">
      <c r="B6533" s="86"/>
    </row>
    <row r="6534" spans="2:2" ht="17.25" x14ac:dyDescent="0.3">
      <c r="B6534" s="86"/>
    </row>
    <row r="6535" spans="2:2" ht="17.25" x14ac:dyDescent="0.3">
      <c r="B6535" s="86"/>
    </row>
    <row r="6536" spans="2:2" ht="17.25" x14ac:dyDescent="0.3">
      <c r="B6536" s="86"/>
    </row>
    <row r="6537" spans="2:2" ht="17.25" x14ac:dyDescent="0.3">
      <c r="B6537" s="86"/>
    </row>
    <row r="6538" spans="2:2" ht="17.25" x14ac:dyDescent="0.3">
      <c r="B6538" s="86"/>
    </row>
    <row r="6539" spans="2:2" ht="17.25" x14ac:dyDescent="0.3">
      <c r="B6539" s="86"/>
    </row>
    <row r="6540" spans="2:2" ht="17.25" x14ac:dyDescent="0.3">
      <c r="B6540" s="86"/>
    </row>
    <row r="6541" spans="2:2" ht="17.25" x14ac:dyDescent="0.3">
      <c r="B6541" s="86"/>
    </row>
    <row r="6542" spans="2:2" ht="17.25" x14ac:dyDescent="0.3">
      <c r="B6542" s="86"/>
    </row>
    <row r="6543" spans="2:2" ht="17.25" x14ac:dyDescent="0.3">
      <c r="B6543" s="86"/>
    </row>
    <row r="6544" spans="2:2" ht="17.25" x14ac:dyDescent="0.3">
      <c r="B6544" s="86"/>
    </row>
    <row r="6545" spans="2:2" ht="17.25" x14ac:dyDescent="0.3">
      <c r="B6545" s="86"/>
    </row>
    <row r="6546" spans="2:2" ht="17.25" x14ac:dyDescent="0.3">
      <c r="B6546" s="86"/>
    </row>
    <row r="6547" spans="2:2" ht="17.25" x14ac:dyDescent="0.3">
      <c r="B6547" s="86"/>
    </row>
    <row r="6548" spans="2:2" ht="17.25" x14ac:dyDescent="0.3">
      <c r="B6548" s="86"/>
    </row>
    <row r="6549" spans="2:2" ht="17.25" x14ac:dyDescent="0.3">
      <c r="B6549" s="86"/>
    </row>
    <row r="6550" spans="2:2" ht="17.25" x14ac:dyDescent="0.3">
      <c r="B6550" s="86"/>
    </row>
    <row r="6551" spans="2:2" ht="17.25" x14ac:dyDescent="0.3">
      <c r="B6551" s="86"/>
    </row>
    <row r="6552" spans="2:2" ht="17.25" x14ac:dyDescent="0.3">
      <c r="B6552" s="86"/>
    </row>
    <row r="6553" spans="2:2" ht="17.25" x14ac:dyDescent="0.3">
      <c r="B6553" s="86"/>
    </row>
    <row r="6554" spans="2:2" ht="17.25" x14ac:dyDescent="0.3">
      <c r="B6554" s="86"/>
    </row>
    <row r="6555" spans="2:2" ht="17.25" x14ac:dyDescent="0.3">
      <c r="B6555" s="86"/>
    </row>
    <row r="6556" spans="2:2" ht="17.25" x14ac:dyDescent="0.3">
      <c r="B6556" s="86"/>
    </row>
    <row r="6557" spans="2:2" ht="17.25" x14ac:dyDescent="0.3">
      <c r="B6557" s="86"/>
    </row>
    <row r="6558" spans="2:2" ht="17.25" x14ac:dyDescent="0.3">
      <c r="B6558" s="86"/>
    </row>
    <row r="6559" spans="2:2" ht="17.25" x14ac:dyDescent="0.3">
      <c r="B6559" s="86"/>
    </row>
    <row r="6560" spans="2:2" ht="17.25" x14ac:dyDescent="0.3">
      <c r="B6560" s="86"/>
    </row>
    <row r="6561" spans="2:2" ht="17.25" x14ac:dyDescent="0.3">
      <c r="B6561" s="86"/>
    </row>
    <row r="6562" spans="2:2" ht="17.25" x14ac:dyDescent="0.3">
      <c r="B6562" s="86"/>
    </row>
    <row r="6563" spans="2:2" ht="17.25" x14ac:dyDescent="0.3">
      <c r="B6563" s="86"/>
    </row>
    <row r="6564" spans="2:2" ht="17.25" x14ac:dyDescent="0.3">
      <c r="B6564" s="86"/>
    </row>
    <row r="6565" spans="2:2" ht="17.25" x14ac:dyDescent="0.3">
      <c r="B6565" s="86"/>
    </row>
    <row r="6566" spans="2:2" ht="17.25" x14ac:dyDescent="0.3">
      <c r="B6566" s="86"/>
    </row>
    <row r="6567" spans="2:2" ht="17.25" x14ac:dyDescent="0.3">
      <c r="B6567" s="86"/>
    </row>
    <row r="6568" spans="2:2" ht="17.25" x14ac:dyDescent="0.3">
      <c r="B6568" s="86"/>
    </row>
    <row r="6569" spans="2:2" ht="17.25" x14ac:dyDescent="0.3">
      <c r="B6569" s="86"/>
    </row>
    <row r="6570" spans="2:2" ht="17.25" x14ac:dyDescent="0.3">
      <c r="B6570" s="86"/>
    </row>
    <row r="6571" spans="2:2" ht="17.25" x14ac:dyDescent="0.3">
      <c r="B6571" s="86"/>
    </row>
    <row r="6572" spans="2:2" ht="17.25" x14ac:dyDescent="0.3">
      <c r="B6572" s="86"/>
    </row>
    <row r="6573" spans="2:2" ht="17.25" x14ac:dyDescent="0.3">
      <c r="B6573" s="86"/>
    </row>
    <row r="6574" spans="2:2" ht="17.25" x14ac:dyDescent="0.3">
      <c r="B6574" s="86"/>
    </row>
    <row r="6575" spans="2:2" ht="17.25" x14ac:dyDescent="0.3">
      <c r="B6575" s="86"/>
    </row>
    <row r="6576" spans="2:2" ht="17.25" x14ac:dyDescent="0.3">
      <c r="B6576" s="86"/>
    </row>
    <row r="6577" spans="2:2" ht="17.25" x14ac:dyDescent="0.3">
      <c r="B6577" s="86"/>
    </row>
    <row r="6578" spans="2:2" ht="17.25" x14ac:dyDescent="0.3">
      <c r="B6578" s="86"/>
    </row>
    <row r="6579" spans="2:2" ht="17.25" x14ac:dyDescent="0.3">
      <c r="B6579" s="86"/>
    </row>
    <row r="6580" spans="2:2" ht="17.25" x14ac:dyDescent="0.3">
      <c r="B6580" s="86"/>
    </row>
    <row r="6581" spans="2:2" ht="17.25" x14ac:dyDescent="0.3">
      <c r="B6581" s="86"/>
    </row>
    <row r="6582" spans="2:2" ht="17.25" x14ac:dyDescent="0.3">
      <c r="B6582" s="86"/>
    </row>
    <row r="6583" spans="2:2" ht="17.25" x14ac:dyDescent="0.3">
      <c r="B6583" s="86"/>
    </row>
    <row r="6584" spans="2:2" ht="17.25" x14ac:dyDescent="0.3">
      <c r="B6584" s="86"/>
    </row>
    <row r="6585" spans="2:2" ht="17.25" x14ac:dyDescent="0.3">
      <c r="B6585" s="86"/>
    </row>
    <row r="6586" spans="2:2" ht="17.25" x14ac:dyDescent="0.3">
      <c r="B6586" s="86"/>
    </row>
    <row r="6587" spans="2:2" ht="17.25" x14ac:dyDescent="0.3">
      <c r="B6587" s="86"/>
    </row>
    <row r="6588" spans="2:2" ht="17.25" x14ac:dyDescent="0.3">
      <c r="B6588" s="86"/>
    </row>
    <row r="6589" spans="2:2" ht="17.25" x14ac:dyDescent="0.3">
      <c r="B6589" s="86"/>
    </row>
    <row r="6590" spans="2:2" ht="17.25" x14ac:dyDescent="0.3">
      <c r="B6590" s="86"/>
    </row>
    <row r="6591" spans="2:2" ht="17.25" x14ac:dyDescent="0.3">
      <c r="B6591" s="86"/>
    </row>
    <row r="6592" spans="2:2" ht="17.25" x14ac:dyDescent="0.3">
      <c r="B6592" s="86"/>
    </row>
    <row r="6593" spans="2:2" ht="17.25" x14ac:dyDescent="0.3">
      <c r="B6593" s="86"/>
    </row>
    <row r="6594" spans="2:2" ht="17.25" x14ac:dyDescent="0.3">
      <c r="B6594" s="86"/>
    </row>
    <row r="6595" spans="2:2" ht="17.25" x14ac:dyDescent="0.3">
      <c r="B6595" s="86"/>
    </row>
    <row r="6596" spans="2:2" ht="17.25" x14ac:dyDescent="0.3">
      <c r="B6596" s="86"/>
    </row>
    <row r="6597" spans="2:2" ht="17.25" x14ac:dyDescent="0.3">
      <c r="B6597" s="86"/>
    </row>
    <row r="6598" spans="2:2" ht="17.25" x14ac:dyDescent="0.3">
      <c r="B6598" s="86"/>
    </row>
    <row r="6599" spans="2:2" ht="17.25" x14ac:dyDescent="0.3">
      <c r="B6599" s="86"/>
    </row>
    <row r="6600" spans="2:2" ht="17.25" x14ac:dyDescent="0.3">
      <c r="B6600" s="86"/>
    </row>
    <row r="6601" spans="2:2" ht="17.25" x14ac:dyDescent="0.3">
      <c r="B6601" s="86"/>
    </row>
    <row r="6602" spans="2:2" ht="17.25" x14ac:dyDescent="0.3">
      <c r="B6602" s="86"/>
    </row>
    <row r="6603" spans="2:2" ht="17.25" x14ac:dyDescent="0.3">
      <c r="B6603" s="86"/>
    </row>
    <row r="6604" spans="2:2" ht="17.25" x14ac:dyDescent="0.3">
      <c r="B6604" s="86"/>
    </row>
    <row r="6605" spans="2:2" ht="17.25" x14ac:dyDescent="0.3">
      <c r="B6605" s="86"/>
    </row>
    <row r="6606" spans="2:2" ht="17.25" x14ac:dyDescent="0.3">
      <c r="B6606" s="86"/>
    </row>
    <row r="6607" spans="2:2" ht="17.25" x14ac:dyDescent="0.3">
      <c r="B6607" s="86"/>
    </row>
    <row r="6608" spans="2:2" ht="17.25" x14ac:dyDescent="0.3">
      <c r="B6608" s="86"/>
    </row>
    <row r="6609" spans="2:2" ht="17.25" x14ac:dyDescent="0.3">
      <c r="B6609" s="86"/>
    </row>
    <row r="6610" spans="2:2" ht="17.25" x14ac:dyDescent="0.3">
      <c r="B6610" s="86"/>
    </row>
    <row r="6611" spans="2:2" ht="17.25" x14ac:dyDescent="0.3">
      <c r="B6611" s="86"/>
    </row>
    <row r="6612" spans="2:2" ht="17.25" x14ac:dyDescent="0.3">
      <c r="B6612" s="86"/>
    </row>
    <row r="6613" spans="2:2" ht="17.25" x14ac:dyDescent="0.3">
      <c r="B6613" s="86"/>
    </row>
    <row r="6614" spans="2:2" ht="17.25" x14ac:dyDescent="0.3">
      <c r="B6614" s="86"/>
    </row>
    <row r="6615" spans="2:2" ht="17.25" x14ac:dyDescent="0.3">
      <c r="B6615" s="86"/>
    </row>
    <row r="6616" spans="2:2" ht="17.25" x14ac:dyDescent="0.3">
      <c r="B6616" s="86"/>
    </row>
    <row r="6617" spans="2:2" ht="17.25" x14ac:dyDescent="0.3">
      <c r="B6617" s="86"/>
    </row>
    <row r="6618" spans="2:2" ht="17.25" x14ac:dyDescent="0.3">
      <c r="B6618" s="86"/>
    </row>
    <row r="6619" spans="2:2" ht="17.25" x14ac:dyDescent="0.3">
      <c r="B6619" s="86"/>
    </row>
    <row r="6620" spans="2:2" ht="17.25" x14ac:dyDescent="0.3">
      <c r="B6620" s="86"/>
    </row>
    <row r="6621" spans="2:2" ht="17.25" x14ac:dyDescent="0.3">
      <c r="B6621" s="86"/>
    </row>
    <row r="6622" spans="2:2" ht="17.25" x14ac:dyDescent="0.3">
      <c r="B6622" s="86"/>
    </row>
    <row r="6623" spans="2:2" ht="17.25" x14ac:dyDescent="0.3">
      <c r="B6623" s="86"/>
    </row>
    <row r="6624" spans="2:2" ht="17.25" x14ac:dyDescent="0.3">
      <c r="B6624" s="86"/>
    </row>
    <row r="6625" spans="2:2" ht="17.25" x14ac:dyDescent="0.3">
      <c r="B6625" s="86"/>
    </row>
    <row r="6626" spans="2:2" ht="17.25" x14ac:dyDescent="0.3">
      <c r="B6626" s="86"/>
    </row>
    <row r="6627" spans="2:2" ht="17.25" x14ac:dyDescent="0.3">
      <c r="B6627" s="86"/>
    </row>
    <row r="6628" spans="2:2" ht="17.25" x14ac:dyDescent="0.3">
      <c r="B6628" s="86"/>
    </row>
    <row r="6629" spans="2:2" ht="17.25" x14ac:dyDescent="0.3">
      <c r="B6629" s="86"/>
    </row>
    <row r="6630" spans="2:2" ht="17.25" x14ac:dyDescent="0.3">
      <c r="B6630" s="86"/>
    </row>
    <row r="6631" spans="2:2" ht="17.25" x14ac:dyDescent="0.3">
      <c r="B6631" s="86"/>
    </row>
    <row r="6632" spans="2:2" ht="17.25" x14ac:dyDescent="0.3">
      <c r="B6632" s="86"/>
    </row>
    <row r="6633" spans="2:2" ht="17.25" x14ac:dyDescent="0.3">
      <c r="B6633" s="86"/>
    </row>
    <row r="6634" spans="2:2" ht="17.25" x14ac:dyDescent="0.3">
      <c r="B6634" s="86"/>
    </row>
    <row r="6635" spans="2:2" ht="17.25" x14ac:dyDescent="0.3">
      <c r="B6635" s="86"/>
    </row>
    <row r="6636" spans="2:2" ht="17.25" x14ac:dyDescent="0.3">
      <c r="B6636" s="86"/>
    </row>
    <row r="6637" spans="2:2" ht="17.25" x14ac:dyDescent="0.3">
      <c r="B6637" s="86"/>
    </row>
    <row r="6638" spans="2:2" ht="17.25" x14ac:dyDescent="0.3">
      <c r="B6638" s="86"/>
    </row>
    <row r="6639" spans="2:2" ht="17.25" x14ac:dyDescent="0.3">
      <c r="B6639" s="86"/>
    </row>
    <row r="6640" spans="2:2" ht="17.25" x14ac:dyDescent="0.3">
      <c r="B6640" s="86"/>
    </row>
    <row r="6641" spans="2:2" ht="17.25" x14ac:dyDescent="0.3">
      <c r="B6641" s="86"/>
    </row>
    <row r="6642" spans="2:2" ht="17.25" x14ac:dyDescent="0.3">
      <c r="B6642" s="86"/>
    </row>
    <row r="6643" spans="2:2" ht="17.25" x14ac:dyDescent="0.3">
      <c r="B6643" s="86"/>
    </row>
    <row r="6644" spans="2:2" ht="17.25" x14ac:dyDescent="0.3">
      <c r="B6644" s="86"/>
    </row>
    <row r="6645" spans="2:2" ht="17.25" x14ac:dyDescent="0.3">
      <c r="B6645" s="86"/>
    </row>
    <row r="6646" spans="2:2" ht="17.25" x14ac:dyDescent="0.3">
      <c r="B6646" s="86"/>
    </row>
    <row r="6647" spans="2:2" ht="17.25" x14ac:dyDescent="0.3">
      <c r="B6647" s="86"/>
    </row>
    <row r="6648" spans="2:2" ht="17.25" x14ac:dyDescent="0.3">
      <c r="B6648" s="86"/>
    </row>
    <row r="6649" spans="2:2" ht="17.25" x14ac:dyDescent="0.3">
      <c r="B6649" s="86"/>
    </row>
    <row r="6650" spans="2:2" ht="17.25" x14ac:dyDescent="0.3">
      <c r="B6650" s="86"/>
    </row>
    <row r="6651" spans="2:2" ht="17.25" x14ac:dyDescent="0.3">
      <c r="B6651" s="86"/>
    </row>
    <row r="6652" spans="2:2" ht="17.25" x14ac:dyDescent="0.3">
      <c r="B6652" s="86"/>
    </row>
    <row r="6653" spans="2:2" ht="17.25" x14ac:dyDescent="0.3">
      <c r="B6653" s="86"/>
    </row>
    <row r="6654" spans="2:2" ht="17.25" x14ac:dyDescent="0.3">
      <c r="B6654" s="86"/>
    </row>
    <row r="6655" spans="2:2" ht="17.25" x14ac:dyDescent="0.3">
      <c r="B6655" s="86"/>
    </row>
    <row r="6656" spans="2:2" ht="17.25" x14ac:dyDescent="0.3">
      <c r="B6656" s="86"/>
    </row>
    <row r="6657" spans="2:2" ht="17.25" x14ac:dyDescent="0.3">
      <c r="B6657" s="86"/>
    </row>
    <row r="6658" spans="2:2" ht="17.25" x14ac:dyDescent="0.3">
      <c r="B6658" s="86"/>
    </row>
    <row r="6659" spans="2:2" ht="17.25" x14ac:dyDescent="0.3">
      <c r="B6659" s="86"/>
    </row>
    <row r="6660" spans="2:2" ht="17.25" x14ac:dyDescent="0.3">
      <c r="B6660" s="86"/>
    </row>
    <row r="6661" spans="2:2" ht="17.25" x14ac:dyDescent="0.3">
      <c r="B6661" s="86"/>
    </row>
    <row r="6662" spans="2:2" ht="17.25" x14ac:dyDescent="0.3">
      <c r="B6662" s="86"/>
    </row>
    <row r="6663" spans="2:2" ht="17.25" x14ac:dyDescent="0.3">
      <c r="B6663" s="86"/>
    </row>
    <row r="6664" spans="2:2" ht="17.25" x14ac:dyDescent="0.3">
      <c r="B6664" s="86"/>
    </row>
    <row r="6665" spans="2:2" ht="17.25" x14ac:dyDescent="0.3">
      <c r="B6665" s="86"/>
    </row>
    <row r="6666" spans="2:2" ht="17.25" x14ac:dyDescent="0.3">
      <c r="B6666" s="86"/>
    </row>
    <row r="6667" spans="2:2" ht="17.25" x14ac:dyDescent="0.3">
      <c r="B6667" s="86"/>
    </row>
    <row r="6668" spans="2:2" ht="17.25" x14ac:dyDescent="0.3">
      <c r="B6668" s="86"/>
    </row>
    <row r="6669" spans="2:2" ht="17.25" x14ac:dyDescent="0.3">
      <c r="B6669" s="86"/>
    </row>
    <row r="6670" spans="2:2" ht="17.25" x14ac:dyDescent="0.3">
      <c r="B6670" s="86"/>
    </row>
    <row r="6671" spans="2:2" ht="17.25" x14ac:dyDescent="0.3">
      <c r="B6671" s="86"/>
    </row>
    <row r="6672" spans="2:2" ht="17.25" x14ac:dyDescent="0.3">
      <c r="B6672" s="86"/>
    </row>
    <row r="6673" spans="2:2" ht="17.25" x14ac:dyDescent="0.3">
      <c r="B6673" s="86"/>
    </row>
    <row r="6674" spans="2:2" ht="17.25" x14ac:dyDescent="0.3">
      <c r="B6674" s="86"/>
    </row>
    <row r="6675" spans="2:2" ht="17.25" x14ac:dyDescent="0.3">
      <c r="B6675" s="86"/>
    </row>
    <row r="6676" spans="2:2" ht="17.25" x14ac:dyDescent="0.3">
      <c r="B6676" s="86"/>
    </row>
    <row r="6677" spans="2:2" ht="17.25" x14ac:dyDescent="0.3">
      <c r="B6677" s="86"/>
    </row>
    <row r="6678" spans="2:2" ht="17.25" x14ac:dyDescent="0.3">
      <c r="B6678" s="86"/>
    </row>
    <row r="6679" spans="2:2" ht="17.25" x14ac:dyDescent="0.3">
      <c r="B6679" s="86"/>
    </row>
    <row r="6680" spans="2:2" ht="17.25" x14ac:dyDescent="0.3">
      <c r="B6680" s="86"/>
    </row>
    <row r="6681" spans="2:2" ht="17.25" x14ac:dyDescent="0.3">
      <c r="B6681" s="86"/>
    </row>
    <row r="6682" spans="2:2" ht="17.25" x14ac:dyDescent="0.3">
      <c r="B6682" s="86"/>
    </row>
    <row r="6683" spans="2:2" ht="17.25" x14ac:dyDescent="0.3">
      <c r="B6683" s="86"/>
    </row>
    <row r="6684" spans="2:2" ht="17.25" x14ac:dyDescent="0.3">
      <c r="B6684" s="86"/>
    </row>
    <row r="6685" spans="2:2" ht="17.25" x14ac:dyDescent="0.3">
      <c r="B6685" s="86"/>
    </row>
    <row r="6686" spans="2:2" ht="17.25" x14ac:dyDescent="0.3">
      <c r="B6686" s="86"/>
    </row>
    <row r="6687" spans="2:2" ht="17.25" x14ac:dyDescent="0.3">
      <c r="B6687" s="86"/>
    </row>
    <row r="6688" spans="2:2" ht="17.25" x14ac:dyDescent="0.3">
      <c r="B6688" s="86"/>
    </row>
    <row r="6689" spans="2:2" ht="17.25" x14ac:dyDescent="0.3">
      <c r="B6689" s="86"/>
    </row>
    <row r="6690" spans="2:2" ht="17.25" x14ac:dyDescent="0.3">
      <c r="B6690" s="86"/>
    </row>
    <row r="6691" spans="2:2" ht="17.25" x14ac:dyDescent="0.3">
      <c r="B6691" s="86"/>
    </row>
    <row r="6692" spans="2:2" ht="17.25" x14ac:dyDescent="0.3">
      <c r="B6692" s="86"/>
    </row>
    <row r="6693" spans="2:2" ht="17.25" x14ac:dyDescent="0.3">
      <c r="B6693" s="86"/>
    </row>
    <row r="6694" spans="2:2" ht="17.25" x14ac:dyDescent="0.3">
      <c r="B6694" s="86"/>
    </row>
    <row r="6695" spans="2:2" ht="17.25" x14ac:dyDescent="0.3">
      <c r="B6695" s="86"/>
    </row>
    <row r="6696" spans="2:2" ht="17.25" x14ac:dyDescent="0.3">
      <c r="B6696" s="86"/>
    </row>
    <row r="6697" spans="2:2" ht="17.25" x14ac:dyDescent="0.3">
      <c r="B6697" s="86"/>
    </row>
    <row r="6698" spans="2:2" ht="17.25" x14ac:dyDescent="0.3">
      <c r="B6698" s="86"/>
    </row>
    <row r="6699" spans="2:2" ht="17.25" x14ac:dyDescent="0.3">
      <c r="B6699" s="86"/>
    </row>
    <row r="6700" spans="2:2" ht="17.25" x14ac:dyDescent="0.3">
      <c r="B6700" s="86"/>
    </row>
    <row r="6701" spans="2:2" ht="17.25" x14ac:dyDescent="0.3">
      <c r="B6701" s="86"/>
    </row>
    <row r="6702" spans="2:2" ht="17.25" x14ac:dyDescent="0.3">
      <c r="B6702" s="86"/>
    </row>
    <row r="6703" spans="2:2" ht="17.25" x14ac:dyDescent="0.3">
      <c r="B6703" s="86"/>
    </row>
    <row r="6704" spans="2:2" ht="17.25" x14ac:dyDescent="0.3">
      <c r="B6704" s="86"/>
    </row>
    <row r="6705" spans="2:2" ht="17.25" x14ac:dyDescent="0.3">
      <c r="B6705" s="86"/>
    </row>
    <row r="6706" spans="2:2" ht="17.25" x14ac:dyDescent="0.3">
      <c r="B6706" s="86"/>
    </row>
    <row r="6707" spans="2:2" ht="17.25" x14ac:dyDescent="0.3">
      <c r="B6707" s="86"/>
    </row>
    <row r="6708" spans="2:2" ht="17.25" x14ac:dyDescent="0.3">
      <c r="B6708" s="86"/>
    </row>
    <row r="6709" spans="2:2" ht="17.25" x14ac:dyDescent="0.3">
      <c r="B6709" s="86"/>
    </row>
    <row r="6710" spans="2:2" ht="17.25" x14ac:dyDescent="0.3">
      <c r="B6710" s="86"/>
    </row>
    <row r="6711" spans="2:2" ht="17.25" x14ac:dyDescent="0.3">
      <c r="B6711" s="86"/>
    </row>
    <row r="6712" spans="2:2" ht="17.25" x14ac:dyDescent="0.3">
      <c r="B6712" s="86"/>
    </row>
    <row r="6713" spans="2:2" ht="17.25" x14ac:dyDescent="0.3">
      <c r="B6713" s="86"/>
    </row>
    <row r="6714" spans="2:2" ht="17.25" x14ac:dyDescent="0.3">
      <c r="B6714" s="86"/>
    </row>
    <row r="6715" spans="2:2" ht="17.25" x14ac:dyDescent="0.3">
      <c r="B6715" s="86"/>
    </row>
    <row r="6716" spans="2:2" ht="17.25" x14ac:dyDescent="0.3">
      <c r="B6716" s="86"/>
    </row>
    <row r="6717" spans="2:2" ht="17.25" x14ac:dyDescent="0.3">
      <c r="B6717" s="86"/>
    </row>
    <row r="6718" spans="2:2" ht="17.25" x14ac:dyDescent="0.3">
      <c r="B6718" s="86"/>
    </row>
    <row r="6719" spans="2:2" ht="17.25" x14ac:dyDescent="0.3">
      <c r="B6719" s="86"/>
    </row>
    <row r="6720" spans="2:2" ht="17.25" x14ac:dyDescent="0.3">
      <c r="B6720" s="86"/>
    </row>
    <row r="6721" spans="2:2" ht="17.25" x14ac:dyDescent="0.3">
      <c r="B6721" s="86"/>
    </row>
    <row r="6722" spans="2:2" ht="17.25" x14ac:dyDescent="0.3">
      <c r="B6722" s="86"/>
    </row>
    <row r="6723" spans="2:2" ht="17.25" x14ac:dyDescent="0.3">
      <c r="B6723" s="86"/>
    </row>
    <row r="6724" spans="2:2" ht="17.25" x14ac:dyDescent="0.3">
      <c r="B6724" s="86"/>
    </row>
    <row r="6725" spans="2:2" ht="17.25" x14ac:dyDescent="0.3">
      <c r="B6725" s="86"/>
    </row>
    <row r="6726" spans="2:2" ht="17.25" x14ac:dyDescent="0.3">
      <c r="B6726" s="86"/>
    </row>
    <row r="6727" spans="2:2" ht="17.25" x14ac:dyDescent="0.3">
      <c r="B6727" s="86"/>
    </row>
    <row r="6728" spans="2:2" ht="17.25" x14ac:dyDescent="0.3">
      <c r="B6728" s="86"/>
    </row>
    <row r="6729" spans="2:2" ht="17.25" x14ac:dyDescent="0.3">
      <c r="B6729" s="86"/>
    </row>
    <row r="6730" spans="2:2" ht="17.25" x14ac:dyDescent="0.3">
      <c r="B6730" s="86"/>
    </row>
    <row r="6731" spans="2:2" ht="17.25" x14ac:dyDescent="0.3">
      <c r="B6731" s="86"/>
    </row>
    <row r="6732" spans="2:2" ht="17.25" x14ac:dyDescent="0.3">
      <c r="B6732" s="86"/>
    </row>
    <row r="6733" spans="2:2" ht="17.25" x14ac:dyDescent="0.3">
      <c r="B6733" s="86"/>
    </row>
    <row r="6734" spans="2:2" ht="17.25" x14ac:dyDescent="0.3">
      <c r="B6734" s="86"/>
    </row>
    <row r="6735" spans="2:2" ht="17.25" x14ac:dyDescent="0.3">
      <c r="B6735" s="86"/>
    </row>
    <row r="6736" spans="2:2" ht="17.25" x14ac:dyDescent="0.3">
      <c r="B6736" s="86"/>
    </row>
    <row r="6737" spans="2:2" ht="17.25" x14ac:dyDescent="0.3">
      <c r="B6737" s="86"/>
    </row>
    <row r="6738" spans="2:2" ht="17.25" x14ac:dyDescent="0.3">
      <c r="B6738" s="86"/>
    </row>
    <row r="6739" spans="2:2" ht="17.25" x14ac:dyDescent="0.3">
      <c r="B6739" s="86"/>
    </row>
    <row r="6740" spans="2:2" ht="17.25" x14ac:dyDescent="0.3">
      <c r="B6740" s="86"/>
    </row>
    <row r="6741" spans="2:2" ht="17.25" x14ac:dyDescent="0.3">
      <c r="B6741" s="86"/>
    </row>
    <row r="6742" spans="2:2" ht="17.25" x14ac:dyDescent="0.3">
      <c r="B6742" s="86"/>
    </row>
    <row r="6743" spans="2:2" ht="17.25" x14ac:dyDescent="0.3">
      <c r="B6743" s="86"/>
    </row>
    <row r="6744" spans="2:2" ht="17.25" x14ac:dyDescent="0.3">
      <c r="B6744" s="86"/>
    </row>
    <row r="6745" spans="2:2" ht="17.25" x14ac:dyDescent="0.3">
      <c r="B6745" s="86"/>
    </row>
    <row r="6746" spans="2:2" ht="17.25" x14ac:dyDescent="0.3">
      <c r="B6746" s="86"/>
    </row>
    <row r="6747" spans="2:2" ht="17.25" x14ac:dyDescent="0.3">
      <c r="B6747" s="86"/>
    </row>
    <row r="6748" spans="2:2" ht="17.25" x14ac:dyDescent="0.3">
      <c r="B6748" s="86"/>
    </row>
    <row r="6749" spans="2:2" ht="17.25" x14ac:dyDescent="0.3">
      <c r="B6749" s="86"/>
    </row>
    <row r="6750" spans="2:2" ht="17.25" x14ac:dyDescent="0.3">
      <c r="B6750" s="86"/>
    </row>
    <row r="6751" spans="2:2" ht="17.25" x14ac:dyDescent="0.3">
      <c r="B6751" s="86"/>
    </row>
    <row r="6752" spans="2:2" ht="17.25" x14ac:dyDescent="0.3">
      <c r="B6752" s="86"/>
    </row>
    <row r="6753" spans="2:2" ht="17.25" x14ac:dyDescent="0.3">
      <c r="B6753" s="86"/>
    </row>
    <row r="6754" spans="2:2" ht="17.25" x14ac:dyDescent="0.3">
      <c r="B6754" s="86"/>
    </row>
    <row r="6755" spans="2:2" ht="17.25" x14ac:dyDescent="0.3">
      <c r="B6755" s="86"/>
    </row>
    <row r="6756" spans="2:2" ht="17.25" x14ac:dyDescent="0.3">
      <c r="B6756" s="86"/>
    </row>
    <row r="6757" spans="2:2" ht="17.25" x14ac:dyDescent="0.3">
      <c r="B6757" s="86"/>
    </row>
    <row r="6758" spans="2:2" ht="17.25" x14ac:dyDescent="0.3">
      <c r="B6758" s="86"/>
    </row>
    <row r="6759" spans="2:2" ht="17.25" x14ac:dyDescent="0.3">
      <c r="B6759" s="86"/>
    </row>
    <row r="6760" spans="2:2" ht="17.25" x14ac:dyDescent="0.3">
      <c r="B6760" s="86"/>
    </row>
    <row r="6761" spans="2:2" ht="17.25" x14ac:dyDescent="0.3">
      <c r="B6761" s="86"/>
    </row>
    <row r="6762" spans="2:2" ht="17.25" x14ac:dyDescent="0.3">
      <c r="B6762" s="86"/>
    </row>
    <row r="6763" spans="2:2" ht="17.25" x14ac:dyDescent="0.3">
      <c r="B6763" s="86"/>
    </row>
    <row r="6764" spans="2:2" ht="17.25" x14ac:dyDescent="0.3">
      <c r="B6764" s="86"/>
    </row>
    <row r="6765" spans="2:2" ht="17.25" x14ac:dyDescent="0.3">
      <c r="B6765" s="86"/>
    </row>
    <row r="6766" spans="2:2" ht="17.25" x14ac:dyDescent="0.3">
      <c r="B6766" s="86"/>
    </row>
    <row r="6767" spans="2:2" ht="17.25" x14ac:dyDescent="0.3">
      <c r="B6767" s="86"/>
    </row>
    <row r="6768" spans="2:2" ht="17.25" x14ac:dyDescent="0.3">
      <c r="B6768" s="86"/>
    </row>
    <row r="6769" spans="2:2" ht="17.25" x14ac:dyDescent="0.3">
      <c r="B6769" s="86"/>
    </row>
    <row r="6770" spans="2:2" ht="17.25" x14ac:dyDescent="0.3">
      <c r="B6770" s="86"/>
    </row>
    <row r="6771" spans="2:2" ht="17.25" x14ac:dyDescent="0.3">
      <c r="B6771" s="86"/>
    </row>
    <row r="6772" spans="2:2" ht="17.25" x14ac:dyDescent="0.3">
      <c r="B6772" s="86"/>
    </row>
    <row r="6773" spans="2:2" ht="17.25" x14ac:dyDescent="0.3">
      <c r="B6773" s="86"/>
    </row>
    <row r="6774" spans="2:2" ht="17.25" x14ac:dyDescent="0.3">
      <c r="B6774" s="86"/>
    </row>
    <row r="6775" spans="2:2" ht="17.25" x14ac:dyDescent="0.3">
      <c r="B6775" s="86"/>
    </row>
    <row r="6776" spans="2:2" ht="17.25" x14ac:dyDescent="0.3">
      <c r="B6776" s="86"/>
    </row>
    <row r="6777" spans="2:2" ht="17.25" x14ac:dyDescent="0.3">
      <c r="B6777" s="86"/>
    </row>
    <row r="6778" spans="2:2" ht="17.25" x14ac:dyDescent="0.3">
      <c r="B6778" s="86"/>
    </row>
    <row r="6779" spans="2:2" ht="17.25" x14ac:dyDescent="0.3">
      <c r="B6779" s="86"/>
    </row>
    <row r="6780" spans="2:2" ht="17.25" x14ac:dyDescent="0.3">
      <c r="B6780" s="86"/>
    </row>
    <row r="6781" spans="2:2" ht="17.25" x14ac:dyDescent="0.3">
      <c r="B6781" s="86"/>
    </row>
    <row r="6782" spans="2:2" ht="17.25" x14ac:dyDescent="0.3">
      <c r="B6782" s="86"/>
    </row>
    <row r="6783" spans="2:2" ht="17.25" x14ac:dyDescent="0.3">
      <c r="B6783" s="86"/>
    </row>
    <row r="6784" spans="2:2" ht="17.25" x14ac:dyDescent="0.3">
      <c r="B6784" s="86"/>
    </row>
    <row r="6785" spans="2:2" ht="17.25" x14ac:dyDescent="0.3">
      <c r="B6785" s="86"/>
    </row>
    <row r="6786" spans="2:2" ht="17.25" x14ac:dyDescent="0.3">
      <c r="B6786" s="86"/>
    </row>
    <row r="6787" spans="2:2" ht="17.25" x14ac:dyDescent="0.3">
      <c r="B6787" s="86"/>
    </row>
    <row r="6788" spans="2:2" ht="17.25" x14ac:dyDescent="0.3">
      <c r="B6788" s="86"/>
    </row>
    <row r="6789" spans="2:2" ht="17.25" x14ac:dyDescent="0.3">
      <c r="B6789" s="86"/>
    </row>
    <row r="6790" spans="2:2" ht="17.25" x14ac:dyDescent="0.3">
      <c r="B6790" s="86"/>
    </row>
    <row r="6791" spans="2:2" ht="17.25" x14ac:dyDescent="0.3">
      <c r="B6791" s="86"/>
    </row>
    <row r="6792" spans="2:2" ht="17.25" x14ac:dyDescent="0.3">
      <c r="B6792" s="86"/>
    </row>
    <row r="6793" spans="2:2" ht="17.25" x14ac:dyDescent="0.3">
      <c r="B6793" s="86"/>
    </row>
    <row r="6794" spans="2:2" ht="17.25" x14ac:dyDescent="0.3">
      <c r="B6794" s="86"/>
    </row>
    <row r="6795" spans="2:2" ht="17.25" x14ac:dyDescent="0.3">
      <c r="B6795" s="86"/>
    </row>
    <row r="6796" spans="2:2" ht="17.25" x14ac:dyDescent="0.3">
      <c r="B6796" s="86"/>
    </row>
    <row r="6797" spans="2:2" ht="17.25" x14ac:dyDescent="0.3">
      <c r="B6797" s="86"/>
    </row>
    <row r="6798" spans="2:2" ht="17.25" x14ac:dyDescent="0.3">
      <c r="B6798" s="86"/>
    </row>
    <row r="6799" spans="2:2" ht="17.25" x14ac:dyDescent="0.3">
      <c r="B6799" s="86"/>
    </row>
    <row r="6800" spans="2:2" ht="17.25" x14ac:dyDescent="0.3">
      <c r="B6800" s="86"/>
    </row>
    <row r="6801" spans="2:2" ht="17.25" x14ac:dyDescent="0.3">
      <c r="B6801" s="86"/>
    </row>
    <row r="6802" spans="2:2" ht="17.25" x14ac:dyDescent="0.3">
      <c r="B6802" s="86"/>
    </row>
    <row r="6803" spans="2:2" ht="17.25" x14ac:dyDescent="0.3">
      <c r="B6803" s="86"/>
    </row>
    <row r="6804" spans="2:2" ht="17.25" x14ac:dyDescent="0.3">
      <c r="B6804" s="86"/>
    </row>
    <row r="6805" spans="2:2" ht="17.25" x14ac:dyDescent="0.3">
      <c r="B6805" s="86"/>
    </row>
    <row r="6806" spans="2:2" ht="17.25" x14ac:dyDescent="0.3">
      <c r="B6806" s="86"/>
    </row>
    <row r="6807" spans="2:2" ht="17.25" x14ac:dyDescent="0.3">
      <c r="B6807" s="86"/>
    </row>
    <row r="6808" spans="2:2" ht="17.25" x14ac:dyDescent="0.3">
      <c r="B6808" s="86"/>
    </row>
    <row r="6809" spans="2:2" ht="17.25" x14ac:dyDescent="0.3">
      <c r="B6809" s="86"/>
    </row>
    <row r="6810" spans="2:2" ht="17.25" x14ac:dyDescent="0.3">
      <c r="B6810" s="86"/>
    </row>
    <row r="6811" spans="2:2" ht="17.25" x14ac:dyDescent="0.3">
      <c r="B6811" s="86"/>
    </row>
    <row r="6812" spans="2:2" ht="17.25" x14ac:dyDescent="0.3">
      <c r="B6812" s="86"/>
    </row>
    <row r="6813" spans="2:2" ht="17.25" x14ac:dyDescent="0.3">
      <c r="B6813" s="86"/>
    </row>
    <row r="6814" spans="2:2" ht="17.25" x14ac:dyDescent="0.3">
      <c r="B6814" s="86"/>
    </row>
    <row r="6815" spans="2:2" ht="17.25" x14ac:dyDescent="0.3">
      <c r="B6815" s="86"/>
    </row>
    <row r="6816" spans="2:2" ht="17.25" x14ac:dyDescent="0.3">
      <c r="B6816" s="86"/>
    </row>
    <row r="6817" spans="2:2" ht="17.25" x14ac:dyDescent="0.3">
      <c r="B6817" s="86"/>
    </row>
    <row r="6818" spans="2:2" ht="17.25" x14ac:dyDescent="0.3">
      <c r="B6818" s="86"/>
    </row>
    <row r="6819" spans="2:2" ht="17.25" x14ac:dyDescent="0.3">
      <c r="B6819" s="86"/>
    </row>
    <row r="6820" spans="2:2" ht="17.25" x14ac:dyDescent="0.3">
      <c r="B6820" s="86"/>
    </row>
    <row r="6821" spans="2:2" ht="17.25" x14ac:dyDescent="0.3">
      <c r="B6821" s="86"/>
    </row>
    <row r="6822" spans="2:2" ht="17.25" x14ac:dyDescent="0.3">
      <c r="B6822" s="86"/>
    </row>
    <row r="6823" spans="2:2" ht="17.25" x14ac:dyDescent="0.3">
      <c r="B6823" s="86"/>
    </row>
    <row r="6824" spans="2:2" ht="17.25" x14ac:dyDescent="0.3">
      <c r="B6824" s="86"/>
    </row>
    <row r="6825" spans="2:2" ht="17.25" x14ac:dyDescent="0.3">
      <c r="B6825" s="86"/>
    </row>
    <row r="6826" spans="2:2" ht="17.25" x14ac:dyDescent="0.3">
      <c r="B6826" s="86"/>
    </row>
    <row r="6827" spans="2:2" ht="17.25" x14ac:dyDescent="0.3">
      <c r="B6827" s="86"/>
    </row>
    <row r="6828" spans="2:2" ht="17.25" x14ac:dyDescent="0.3">
      <c r="B6828" s="86"/>
    </row>
    <row r="6829" spans="2:2" ht="17.25" x14ac:dyDescent="0.3">
      <c r="B6829" s="86"/>
    </row>
    <row r="6830" spans="2:2" ht="17.25" x14ac:dyDescent="0.3">
      <c r="B6830" s="86"/>
    </row>
    <row r="6831" spans="2:2" ht="17.25" x14ac:dyDescent="0.3">
      <c r="B6831" s="86"/>
    </row>
    <row r="6832" spans="2:2" ht="17.25" x14ac:dyDescent="0.3">
      <c r="B6832" s="86"/>
    </row>
    <row r="6833" spans="2:2" ht="17.25" x14ac:dyDescent="0.3">
      <c r="B6833" s="86"/>
    </row>
    <row r="6834" spans="2:2" ht="17.25" x14ac:dyDescent="0.3">
      <c r="B6834" s="86"/>
    </row>
    <row r="6835" spans="2:2" ht="17.25" x14ac:dyDescent="0.3">
      <c r="B6835" s="86"/>
    </row>
    <row r="6836" spans="2:2" ht="17.25" x14ac:dyDescent="0.3">
      <c r="B6836" s="86"/>
    </row>
    <row r="6837" spans="2:2" ht="17.25" x14ac:dyDescent="0.3">
      <c r="B6837" s="86"/>
    </row>
    <row r="6838" spans="2:2" ht="17.25" x14ac:dyDescent="0.3">
      <c r="B6838" s="86"/>
    </row>
    <row r="6839" spans="2:2" ht="17.25" x14ac:dyDescent="0.3">
      <c r="B6839" s="86"/>
    </row>
    <row r="6840" spans="2:2" ht="17.25" x14ac:dyDescent="0.3">
      <c r="B6840" s="86"/>
    </row>
    <row r="6841" spans="2:2" ht="17.25" x14ac:dyDescent="0.3">
      <c r="B6841" s="86"/>
    </row>
    <row r="6842" spans="2:2" ht="17.25" x14ac:dyDescent="0.3">
      <c r="B6842" s="86"/>
    </row>
    <row r="6843" spans="2:2" ht="17.25" x14ac:dyDescent="0.3">
      <c r="B6843" s="86"/>
    </row>
    <row r="6844" spans="2:2" ht="17.25" x14ac:dyDescent="0.3">
      <c r="B6844" s="86"/>
    </row>
    <row r="6845" spans="2:2" ht="17.25" x14ac:dyDescent="0.3">
      <c r="B6845" s="86"/>
    </row>
    <row r="6846" spans="2:2" ht="17.25" x14ac:dyDescent="0.3">
      <c r="B6846" s="86"/>
    </row>
    <row r="6847" spans="2:2" ht="17.25" x14ac:dyDescent="0.3">
      <c r="B6847" s="86"/>
    </row>
    <row r="6848" spans="2:2" ht="17.25" x14ac:dyDescent="0.3">
      <c r="B6848" s="86"/>
    </row>
    <row r="6849" spans="2:2" ht="17.25" x14ac:dyDescent="0.3">
      <c r="B6849" s="86"/>
    </row>
    <row r="6850" spans="2:2" ht="17.25" x14ac:dyDescent="0.3">
      <c r="B6850" s="86"/>
    </row>
    <row r="6851" spans="2:2" ht="17.25" x14ac:dyDescent="0.3">
      <c r="B6851" s="86"/>
    </row>
    <row r="6852" spans="2:2" ht="17.25" x14ac:dyDescent="0.3">
      <c r="B6852" s="86"/>
    </row>
    <row r="6853" spans="2:2" ht="17.25" x14ac:dyDescent="0.3">
      <c r="B6853" s="86"/>
    </row>
    <row r="6854" spans="2:2" ht="17.25" x14ac:dyDescent="0.3">
      <c r="B6854" s="86"/>
    </row>
    <row r="6855" spans="2:2" ht="17.25" x14ac:dyDescent="0.3">
      <c r="B6855" s="86"/>
    </row>
    <row r="6856" spans="2:2" ht="17.25" x14ac:dyDescent="0.3">
      <c r="B6856" s="86"/>
    </row>
    <row r="6857" spans="2:2" ht="17.25" x14ac:dyDescent="0.3">
      <c r="B6857" s="86"/>
    </row>
    <row r="6858" spans="2:2" ht="17.25" x14ac:dyDescent="0.3">
      <c r="B6858" s="86"/>
    </row>
    <row r="6859" spans="2:2" ht="17.25" x14ac:dyDescent="0.3">
      <c r="B6859" s="86"/>
    </row>
    <row r="6860" spans="2:2" ht="17.25" x14ac:dyDescent="0.3">
      <c r="B6860" s="86"/>
    </row>
    <row r="6861" spans="2:2" ht="17.25" x14ac:dyDescent="0.3">
      <c r="B6861" s="86"/>
    </row>
    <row r="6862" spans="2:2" ht="17.25" x14ac:dyDescent="0.3">
      <c r="B6862" s="86"/>
    </row>
    <row r="6863" spans="2:2" ht="17.25" x14ac:dyDescent="0.3">
      <c r="B6863" s="86"/>
    </row>
    <row r="6864" spans="2:2" ht="17.25" x14ac:dyDescent="0.3">
      <c r="B6864" s="86"/>
    </row>
    <row r="6865" spans="2:2" ht="17.25" x14ac:dyDescent="0.3">
      <c r="B6865" s="86"/>
    </row>
    <row r="6866" spans="2:2" ht="17.25" x14ac:dyDescent="0.3">
      <c r="B6866" s="86"/>
    </row>
    <row r="6867" spans="2:2" ht="17.25" x14ac:dyDescent="0.3">
      <c r="B6867" s="86"/>
    </row>
    <row r="6868" spans="2:2" ht="17.25" x14ac:dyDescent="0.3">
      <c r="B6868" s="86"/>
    </row>
    <row r="6869" spans="2:2" ht="17.25" x14ac:dyDescent="0.3">
      <c r="B6869" s="86"/>
    </row>
    <row r="6870" spans="2:2" ht="17.25" x14ac:dyDescent="0.3">
      <c r="B6870" s="86"/>
    </row>
    <row r="6871" spans="2:2" ht="17.25" x14ac:dyDescent="0.3">
      <c r="B6871" s="86"/>
    </row>
    <row r="6872" spans="2:2" ht="17.25" x14ac:dyDescent="0.3">
      <c r="B6872" s="86"/>
    </row>
    <row r="6873" spans="2:2" ht="17.25" x14ac:dyDescent="0.3">
      <c r="B6873" s="86"/>
    </row>
    <row r="6874" spans="2:2" ht="17.25" x14ac:dyDescent="0.3">
      <c r="B6874" s="86"/>
    </row>
    <row r="6875" spans="2:2" ht="17.25" x14ac:dyDescent="0.3">
      <c r="B6875" s="86"/>
    </row>
    <row r="6876" spans="2:2" ht="17.25" x14ac:dyDescent="0.3">
      <c r="B6876" s="86"/>
    </row>
    <row r="6877" spans="2:2" ht="17.25" x14ac:dyDescent="0.3">
      <c r="B6877" s="86"/>
    </row>
    <row r="6878" spans="2:2" ht="17.25" x14ac:dyDescent="0.3">
      <c r="B6878" s="86"/>
    </row>
    <row r="6879" spans="2:2" ht="17.25" x14ac:dyDescent="0.3">
      <c r="B6879" s="86"/>
    </row>
    <row r="6880" spans="2:2" ht="17.25" x14ac:dyDescent="0.3">
      <c r="B6880" s="86"/>
    </row>
    <row r="6881" spans="2:2" ht="17.25" x14ac:dyDescent="0.3">
      <c r="B6881" s="86"/>
    </row>
    <row r="6882" spans="2:2" ht="17.25" x14ac:dyDescent="0.3">
      <c r="B6882" s="86"/>
    </row>
    <row r="6883" spans="2:2" ht="17.25" x14ac:dyDescent="0.3">
      <c r="B6883" s="86"/>
    </row>
    <row r="6884" spans="2:2" ht="17.25" x14ac:dyDescent="0.3">
      <c r="B6884" s="86"/>
    </row>
    <row r="6885" spans="2:2" ht="17.25" x14ac:dyDescent="0.3">
      <c r="B6885" s="86"/>
    </row>
    <row r="6886" spans="2:2" ht="17.25" x14ac:dyDescent="0.3">
      <c r="B6886" s="86"/>
    </row>
    <row r="6887" spans="2:2" ht="17.25" x14ac:dyDescent="0.3">
      <c r="B6887" s="86"/>
    </row>
    <row r="6888" spans="2:2" ht="17.25" x14ac:dyDescent="0.3">
      <c r="B6888" s="86"/>
    </row>
    <row r="6889" spans="2:2" ht="17.25" x14ac:dyDescent="0.3">
      <c r="B6889" s="86"/>
    </row>
    <row r="6890" spans="2:2" ht="17.25" x14ac:dyDescent="0.3">
      <c r="B6890" s="86"/>
    </row>
    <row r="6891" spans="2:2" ht="17.25" x14ac:dyDescent="0.3">
      <c r="B6891" s="86"/>
    </row>
    <row r="6892" spans="2:2" ht="17.25" x14ac:dyDescent="0.3">
      <c r="B6892" s="86"/>
    </row>
    <row r="6893" spans="2:2" ht="17.25" x14ac:dyDescent="0.3">
      <c r="B6893" s="86"/>
    </row>
    <row r="6894" spans="2:2" ht="17.25" x14ac:dyDescent="0.3">
      <c r="B6894" s="86"/>
    </row>
    <row r="6895" spans="2:2" ht="17.25" x14ac:dyDescent="0.3">
      <c r="B6895" s="86"/>
    </row>
    <row r="6896" spans="2:2" ht="17.25" x14ac:dyDescent="0.3">
      <c r="B6896" s="86"/>
    </row>
    <row r="6897" spans="2:2" ht="17.25" x14ac:dyDescent="0.3">
      <c r="B6897" s="86"/>
    </row>
    <row r="6898" spans="2:2" ht="17.25" x14ac:dyDescent="0.3">
      <c r="B6898" s="86"/>
    </row>
    <row r="6899" spans="2:2" ht="17.25" x14ac:dyDescent="0.3">
      <c r="B6899" s="86"/>
    </row>
    <row r="6900" spans="2:2" ht="17.25" x14ac:dyDescent="0.3">
      <c r="B6900" s="86"/>
    </row>
    <row r="6901" spans="2:2" ht="17.25" x14ac:dyDescent="0.3">
      <c r="B6901" s="86"/>
    </row>
    <row r="6902" spans="2:2" ht="17.25" x14ac:dyDescent="0.3">
      <c r="B6902" s="86"/>
    </row>
    <row r="6903" spans="2:2" ht="17.25" x14ac:dyDescent="0.3">
      <c r="B6903" s="86"/>
    </row>
    <row r="6904" spans="2:2" ht="17.25" x14ac:dyDescent="0.3">
      <c r="B6904" s="86"/>
    </row>
    <row r="6905" spans="2:2" ht="17.25" x14ac:dyDescent="0.3">
      <c r="B6905" s="86"/>
    </row>
    <row r="6906" spans="2:2" ht="17.25" x14ac:dyDescent="0.3">
      <c r="B6906" s="86"/>
    </row>
    <row r="6907" spans="2:2" ht="17.25" x14ac:dyDescent="0.3">
      <c r="B6907" s="86"/>
    </row>
    <row r="6908" spans="2:2" ht="17.25" x14ac:dyDescent="0.3">
      <c r="B6908" s="86"/>
    </row>
    <row r="6909" spans="2:2" ht="17.25" x14ac:dyDescent="0.3">
      <c r="B6909" s="86"/>
    </row>
    <row r="6910" spans="2:2" ht="17.25" x14ac:dyDescent="0.3">
      <c r="B6910" s="86"/>
    </row>
    <row r="6911" spans="2:2" ht="17.25" x14ac:dyDescent="0.3">
      <c r="B6911" s="86"/>
    </row>
    <row r="6912" spans="2:2" ht="17.25" x14ac:dyDescent="0.3">
      <c r="B6912" s="86"/>
    </row>
    <row r="6913" spans="2:2" ht="17.25" x14ac:dyDescent="0.3">
      <c r="B6913" s="86"/>
    </row>
    <row r="6914" spans="2:2" ht="17.25" x14ac:dyDescent="0.3">
      <c r="B6914" s="86"/>
    </row>
    <row r="6915" spans="2:2" ht="17.25" x14ac:dyDescent="0.3">
      <c r="B6915" s="86"/>
    </row>
    <row r="6916" spans="2:2" ht="17.25" x14ac:dyDescent="0.3">
      <c r="B6916" s="86"/>
    </row>
    <row r="6917" spans="2:2" ht="17.25" x14ac:dyDescent="0.3">
      <c r="B6917" s="86"/>
    </row>
    <row r="6918" spans="2:2" ht="17.25" x14ac:dyDescent="0.3">
      <c r="B6918" s="86"/>
    </row>
    <row r="6919" spans="2:2" ht="17.25" x14ac:dyDescent="0.3">
      <c r="B6919" s="86"/>
    </row>
    <row r="6920" spans="2:2" ht="17.25" x14ac:dyDescent="0.3">
      <c r="B6920" s="86"/>
    </row>
    <row r="6921" spans="2:2" ht="17.25" x14ac:dyDescent="0.3">
      <c r="B6921" s="86"/>
    </row>
    <row r="6922" spans="2:2" ht="17.25" x14ac:dyDescent="0.3">
      <c r="B6922" s="86"/>
    </row>
    <row r="6923" spans="2:2" ht="17.25" x14ac:dyDescent="0.3">
      <c r="B6923" s="86"/>
    </row>
    <row r="6924" spans="2:2" ht="17.25" x14ac:dyDescent="0.3">
      <c r="B6924" s="86"/>
    </row>
    <row r="6925" spans="2:2" ht="17.25" x14ac:dyDescent="0.3">
      <c r="B6925" s="86"/>
    </row>
    <row r="6926" spans="2:2" ht="17.25" x14ac:dyDescent="0.3">
      <c r="B6926" s="86"/>
    </row>
    <row r="6927" spans="2:2" ht="17.25" x14ac:dyDescent="0.3">
      <c r="B6927" s="86"/>
    </row>
    <row r="6928" spans="2:2" ht="17.25" x14ac:dyDescent="0.3">
      <c r="B6928" s="86"/>
    </row>
    <row r="6929" spans="2:2" ht="17.25" x14ac:dyDescent="0.3">
      <c r="B6929" s="86"/>
    </row>
    <row r="6930" spans="2:2" ht="17.25" x14ac:dyDescent="0.3">
      <c r="B6930" s="86"/>
    </row>
    <row r="6931" spans="2:2" ht="17.25" x14ac:dyDescent="0.3">
      <c r="B6931" s="86"/>
    </row>
    <row r="6932" spans="2:2" ht="17.25" x14ac:dyDescent="0.3">
      <c r="B6932" s="86"/>
    </row>
    <row r="6933" spans="2:2" ht="17.25" x14ac:dyDescent="0.3">
      <c r="B6933" s="86"/>
    </row>
    <row r="6934" spans="2:2" ht="17.25" x14ac:dyDescent="0.3">
      <c r="B6934" s="86"/>
    </row>
    <row r="6935" spans="2:2" ht="17.25" x14ac:dyDescent="0.3">
      <c r="B6935" s="86"/>
    </row>
    <row r="6936" spans="2:2" ht="17.25" x14ac:dyDescent="0.3">
      <c r="B6936" s="86"/>
    </row>
    <row r="6937" spans="2:2" ht="17.25" x14ac:dyDescent="0.3">
      <c r="B6937" s="86"/>
    </row>
    <row r="6938" spans="2:2" ht="17.25" x14ac:dyDescent="0.3">
      <c r="B6938" s="86"/>
    </row>
    <row r="6939" spans="2:2" ht="17.25" x14ac:dyDescent="0.3">
      <c r="B6939" s="86"/>
    </row>
    <row r="6940" spans="2:2" ht="17.25" x14ac:dyDescent="0.3">
      <c r="B6940" s="86"/>
    </row>
    <row r="6941" spans="2:2" ht="17.25" x14ac:dyDescent="0.3">
      <c r="B6941" s="86"/>
    </row>
    <row r="6942" spans="2:2" ht="17.25" x14ac:dyDescent="0.3">
      <c r="B6942" s="86"/>
    </row>
    <row r="6943" spans="2:2" ht="17.25" x14ac:dyDescent="0.3">
      <c r="B6943" s="86"/>
    </row>
    <row r="6944" spans="2:2" ht="17.25" x14ac:dyDescent="0.3">
      <c r="B6944" s="86"/>
    </row>
    <row r="6945" spans="2:2" ht="17.25" x14ac:dyDescent="0.3">
      <c r="B6945" s="86"/>
    </row>
    <row r="6946" spans="2:2" ht="17.25" x14ac:dyDescent="0.3">
      <c r="B6946" s="86"/>
    </row>
    <row r="6947" spans="2:2" ht="17.25" x14ac:dyDescent="0.3">
      <c r="B6947" s="86"/>
    </row>
    <row r="6948" spans="2:2" ht="17.25" x14ac:dyDescent="0.3">
      <c r="B6948" s="86"/>
    </row>
    <row r="6949" spans="2:2" ht="17.25" x14ac:dyDescent="0.3">
      <c r="B6949" s="86"/>
    </row>
    <row r="6950" spans="2:2" ht="17.25" x14ac:dyDescent="0.3">
      <c r="B6950" s="86"/>
    </row>
    <row r="6951" spans="2:2" ht="17.25" x14ac:dyDescent="0.3">
      <c r="B6951" s="86"/>
    </row>
    <row r="6952" spans="2:2" ht="17.25" x14ac:dyDescent="0.3">
      <c r="B6952" s="86"/>
    </row>
    <row r="6953" spans="2:2" ht="17.25" x14ac:dyDescent="0.3">
      <c r="B6953" s="86"/>
    </row>
    <row r="6954" spans="2:2" ht="17.25" x14ac:dyDescent="0.3">
      <c r="B6954" s="86"/>
    </row>
    <row r="6955" spans="2:2" ht="17.25" x14ac:dyDescent="0.3">
      <c r="B6955" s="86"/>
    </row>
    <row r="6956" spans="2:2" ht="17.25" x14ac:dyDescent="0.3">
      <c r="B6956" s="86"/>
    </row>
    <row r="6957" spans="2:2" ht="17.25" x14ac:dyDescent="0.3">
      <c r="B6957" s="86"/>
    </row>
    <row r="6958" spans="2:2" ht="17.25" x14ac:dyDescent="0.3">
      <c r="B6958" s="86"/>
    </row>
    <row r="6959" spans="2:2" ht="17.25" x14ac:dyDescent="0.3">
      <c r="B6959" s="86"/>
    </row>
    <row r="6960" spans="2:2" ht="17.25" x14ac:dyDescent="0.3">
      <c r="B6960" s="86"/>
    </row>
    <row r="6961" spans="2:2" ht="17.25" x14ac:dyDescent="0.3">
      <c r="B6961" s="86"/>
    </row>
    <row r="6962" spans="2:2" ht="17.25" x14ac:dyDescent="0.3">
      <c r="B6962" s="86"/>
    </row>
    <row r="6963" spans="2:2" ht="17.25" x14ac:dyDescent="0.3">
      <c r="B6963" s="86"/>
    </row>
    <row r="6964" spans="2:2" ht="17.25" x14ac:dyDescent="0.3">
      <c r="B6964" s="86"/>
    </row>
    <row r="6965" spans="2:2" ht="17.25" x14ac:dyDescent="0.3">
      <c r="B6965" s="86"/>
    </row>
    <row r="6966" spans="2:2" ht="17.25" x14ac:dyDescent="0.3">
      <c r="B6966" s="86"/>
    </row>
    <row r="6967" spans="2:2" ht="17.25" x14ac:dyDescent="0.3">
      <c r="B6967" s="86"/>
    </row>
    <row r="6968" spans="2:2" ht="17.25" x14ac:dyDescent="0.3">
      <c r="B6968" s="86"/>
    </row>
    <row r="6969" spans="2:2" ht="17.25" x14ac:dyDescent="0.3">
      <c r="B6969" s="86"/>
    </row>
    <row r="6970" spans="2:2" ht="17.25" x14ac:dyDescent="0.3">
      <c r="B6970" s="86"/>
    </row>
    <row r="6971" spans="2:2" ht="17.25" x14ac:dyDescent="0.3">
      <c r="B6971" s="86"/>
    </row>
    <row r="6972" spans="2:2" ht="17.25" x14ac:dyDescent="0.3">
      <c r="B6972" s="86"/>
    </row>
    <row r="6973" spans="2:2" ht="17.25" x14ac:dyDescent="0.3">
      <c r="B6973" s="86"/>
    </row>
    <row r="6974" spans="2:2" ht="17.25" x14ac:dyDescent="0.3">
      <c r="B6974" s="86"/>
    </row>
    <row r="6975" spans="2:2" ht="17.25" x14ac:dyDescent="0.3">
      <c r="B6975" s="86"/>
    </row>
    <row r="6976" spans="2:2" ht="17.25" x14ac:dyDescent="0.3">
      <c r="B6976" s="86"/>
    </row>
    <row r="6977" spans="2:2" ht="17.25" x14ac:dyDescent="0.3">
      <c r="B6977" s="86"/>
    </row>
    <row r="6978" spans="2:2" ht="17.25" x14ac:dyDescent="0.3">
      <c r="B6978" s="86"/>
    </row>
    <row r="6979" spans="2:2" ht="17.25" x14ac:dyDescent="0.3">
      <c r="B6979" s="86"/>
    </row>
    <row r="6980" spans="2:2" ht="17.25" x14ac:dyDescent="0.3">
      <c r="B6980" s="86"/>
    </row>
    <row r="6981" spans="2:2" ht="17.25" x14ac:dyDescent="0.3">
      <c r="B6981" s="86"/>
    </row>
    <row r="6982" spans="2:2" ht="17.25" x14ac:dyDescent="0.3">
      <c r="B6982" s="86"/>
    </row>
    <row r="6983" spans="2:2" ht="17.25" x14ac:dyDescent="0.3">
      <c r="B6983" s="86"/>
    </row>
    <row r="6984" spans="2:2" ht="17.25" x14ac:dyDescent="0.3">
      <c r="B6984" s="86"/>
    </row>
    <row r="6985" spans="2:2" ht="17.25" x14ac:dyDescent="0.3">
      <c r="B6985" s="86"/>
    </row>
    <row r="6986" spans="2:2" ht="17.25" x14ac:dyDescent="0.3">
      <c r="B6986" s="86"/>
    </row>
    <row r="6987" spans="2:2" ht="17.25" x14ac:dyDescent="0.3">
      <c r="B6987" s="86"/>
    </row>
    <row r="6988" spans="2:2" ht="17.25" x14ac:dyDescent="0.3">
      <c r="B6988" s="86"/>
    </row>
    <row r="6989" spans="2:2" ht="17.25" x14ac:dyDescent="0.3">
      <c r="B6989" s="86"/>
    </row>
    <row r="6990" spans="2:2" ht="17.25" x14ac:dyDescent="0.3">
      <c r="B6990" s="86"/>
    </row>
    <row r="6991" spans="2:2" ht="17.25" x14ac:dyDescent="0.3">
      <c r="B6991" s="86"/>
    </row>
    <row r="6992" spans="2:2" ht="17.25" x14ac:dyDescent="0.3">
      <c r="B6992" s="86"/>
    </row>
    <row r="6993" spans="2:2" ht="17.25" x14ac:dyDescent="0.3">
      <c r="B6993" s="86"/>
    </row>
    <row r="6994" spans="2:2" ht="17.25" x14ac:dyDescent="0.3">
      <c r="B6994" s="86"/>
    </row>
    <row r="6995" spans="2:2" ht="17.25" x14ac:dyDescent="0.3">
      <c r="B6995" s="86"/>
    </row>
    <row r="6996" spans="2:2" ht="17.25" x14ac:dyDescent="0.3">
      <c r="B6996" s="86"/>
    </row>
    <row r="6997" spans="2:2" ht="17.25" x14ac:dyDescent="0.3">
      <c r="B6997" s="86"/>
    </row>
    <row r="6998" spans="2:2" ht="17.25" x14ac:dyDescent="0.3">
      <c r="B6998" s="86"/>
    </row>
    <row r="6999" spans="2:2" ht="17.25" x14ac:dyDescent="0.3">
      <c r="B6999" s="86"/>
    </row>
    <row r="7000" spans="2:2" ht="17.25" x14ac:dyDescent="0.3">
      <c r="B7000" s="86"/>
    </row>
    <row r="7001" spans="2:2" ht="17.25" x14ac:dyDescent="0.3">
      <c r="B7001" s="86"/>
    </row>
    <row r="7002" spans="2:2" ht="17.25" x14ac:dyDescent="0.3">
      <c r="B7002" s="86"/>
    </row>
    <row r="7003" spans="2:2" ht="17.25" x14ac:dyDescent="0.3">
      <c r="B7003" s="86"/>
    </row>
    <row r="7004" spans="2:2" ht="17.25" x14ac:dyDescent="0.3">
      <c r="B7004" s="86"/>
    </row>
    <row r="7005" spans="2:2" ht="17.25" x14ac:dyDescent="0.3">
      <c r="B7005" s="86"/>
    </row>
    <row r="7006" spans="2:2" ht="17.25" x14ac:dyDescent="0.3">
      <c r="B7006" s="86"/>
    </row>
    <row r="7007" spans="2:2" ht="17.25" x14ac:dyDescent="0.3">
      <c r="B7007" s="86"/>
    </row>
    <row r="7008" spans="2:2" ht="17.25" x14ac:dyDescent="0.3">
      <c r="B7008" s="86"/>
    </row>
    <row r="7009" spans="2:2" ht="17.25" x14ac:dyDescent="0.3">
      <c r="B7009" s="86"/>
    </row>
    <row r="7010" spans="2:2" ht="17.25" x14ac:dyDescent="0.3">
      <c r="B7010" s="86"/>
    </row>
    <row r="7011" spans="2:2" ht="17.25" x14ac:dyDescent="0.3">
      <c r="B7011" s="86"/>
    </row>
    <row r="7012" spans="2:2" ht="17.25" x14ac:dyDescent="0.3">
      <c r="B7012" s="86"/>
    </row>
    <row r="7013" spans="2:2" ht="17.25" x14ac:dyDescent="0.3">
      <c r="B7013" s="86"/>
    </row>
    <row r="7014" spans="2:2" ht="17.25" x14ac:dyDescent="0.3">
      <c r="B7014" s="86"/>
    </row>
    <row r="7015" spans="2:2" ht="17.25" x14ac:dyDescent="0.3">
      <c r="B7015" s="86"/>
    </row>
    <row r="7016" spans="2:2" ht="17.25" x14ac:dyDescent="0.3">
      <c r="B7016" s="86"/>
    </row>
    <row r="7017" spans="2:2" ht="17.25" x14ac:dyDescent="0.3">
      <c r="B7017" s="86"/>
    </row>
    <row r="7018" spans="2:2" ht="17.25" x14ac:dyDescent="0.3">
      <c r="B7018" s="86"/>
    </row>
    <row r="7019" spans="2:2" ht="17.25" x14ac:dyDescent="0.3">
      <c r="B7019" s="86"/>
    </row>
    <row r="7020" spans="2:2" ht="17.25" x14ac:dyDescent="0.3">
      <c r="B7020" s="86"/>
    </row>
    <row r="7021" spans="2:2" ht="17.25" x14ac:dyDescent="0.3">
      <c r="B7021" s="86"/>
    </row>
    <row r="7022" spans="2:2" ht="17.25" x14ac:dyDescent="0.3">
      <c r="B7022" s="86"/>
    </row>
    <row r="7023" spans="2:2" ht="17.25" x14ac:dyDescent="0.3">
      <c r="B7023" s="86"/>
    </row>
    <row r="7024" spans="2:2" ht="17.25" x14ac:dyDescent="0.3">
      <c r="B7024" s="86"/>
    </row>
    <row r="7025" spans="2:2" ht="17.25" x14ac:dyDescent="0.3">
      <c r="B7025" s="86"/>
    </row>
    <row r="7026" spans="2:2" ht="17.25" x14ac:dyDescent="0.3">
      <c r="B7026" s="86"/>
    </row>
    <row r="7027" spans="2:2" ht="17.25" x14ac:dyDescent="0.3">
      <c r="B7027" s="86"/>
    </row>
    <row r="7028" spans="2:2" ht="17.25" x14ac:dyDescent="0.3">
      <c r="B7028" s="86"/>
    </row>
    <row r="7029" spans="2:2" ht="17.25" x14ac:dyDescent="0.3">
      <c r="B7029" s="86"/>
    </row>
    <row r="7030" spans="2:2" ht="17.25" x14ac:dyDescent="0.3">
      <c r="B7030" s="86"/>
    </row>
    <row r="7031" spans="2:2" ht="17.25" x14ac:dyDescent="0.3">
      <c r="B7031" s="86"/>
    </row>
    <row r="7032" spans="2:2" ht="17.25" x14ac:dyDescent="0.3">
      <c r="B7032" s="86"/>
    </row>
    <row r="7033" spans="2:2" ht="17.25" x14ac:dyDescent="0.3">
      <c r="B7033" s="86"/>
    </row>
    <row r="7034" spans="2:2" ht="17.25" x14ac:dyDescent="0.3">
      <c r="B7034" s="86"/>
    </row>
    <row r="7035" spans="2:2" ht="17.25" x14ac:dyDescent="0.3">
      <c r="B7035" s="86"/>
    </row>
    <row r="7036" spans="2:2" ht="17.25" x14ac:dyDescent="0.3">
      <c r="B7036" s="86"/>
    </row>
    <row r="7037" spans="2:2" ht="17.25" x14ac:dyDescent="0.3">
      <c r="B7037" s="86"/>
    </row>
    <row r="7038" spans="2:2" ht="17.25" x14ac:dyDescent="0.3">
      <c r="B7038" s="86"/>
    </row>
    <row r="7039" spans="2:2" ht="17.25" x14ac:dyDescent="0.3">
      <c r="B7039" s="86"/>
    </row>
    <row r="7040" spans="2:2" ht="17.25" x14ac:dyDescent="0.3">
      <c r="B7040" s="86"/>
    </row>
    <row r="7041" spans="2:2" ht="17.25" x14ac:dyDescent="0.3">
      <c r="B7041" s="86"/>
    </row>
    <row r="7042" spans="2:2" ht="17.25" x14ac:dyDescent="0.3">
      <c r="B7042" s="86"/>
    </row>
    <row r="7043" spans="2:2" ht="17.25" x14ac:dyDescent="0.3">
      <c r="B7043" s="86"/>
    </row>
    <row r="7044" spans="2:2" ht="17.25" x14ac:dyDescent="0.3">
      <c r="B7044" s="86"/>
    </row>
    <row r="7045" spans="2:2" ht="17.25" x14ac:dyDescent="0.3">
      <c r="B7045" s="86"/>
    </row>
    <row r="7046" spans="2:2" ht="17.25" x14ac:dyDescent="0.3">
      <c r="B7046" s="86"/>
    </row>
    <row r="7047" spans="2:2" ht="17.25" x14ac:dyDescent="0.3">
      <c r="B7047" s="86"/>
    </row>
    <row r="7048" spans="2:2" ht="17.25" x14ac:dyDescent="0.3">
      <c r="B7048" s="86"/>
    </row>
    <row r="7049" spans="2:2" ht="17.25" x14ac:dyDescent="0.3">
      <c r="B7049" s="86"/>
    </row>
    <row r="7050" spans="2:2" ht="17.25" x14ac:dyDescent="0.3">
      <c r="B7050" s="86"/>
    </row>
    <row r="7051" spans="2:2" ht="17.25" x14ac:dyDescent="0.3">
      <c r="B7051" s="86"/>
    </row>
    <row r="7052" spans="2:2" ht="17.25" x14ac:dyDescent="0.3">
      <c r="B7052" s="86"/>
    </row>
    <row r="7053" spans="2:2" ht="17.25" x14ac:dyDescent="0.3">
      <c r="B7053" s="86"/>
    </row>
    <row r="7054" spans="2:2" ht="17.25" x14ac:dyDescent="0.3">
      <c r="B7054" s="86"/>
    </row>
    <row r="7055" spans="2:2" ht="17.25" x14ac:dyDescent="0.3">
      <c r="B7055" s="86"/>
    </row>
    <row r="7056" spans="2:2" ht="17.25" x14ac:dyDescent="0.3">
      <c r="B7056" s="86"/>
    </row>
    <row r="7057" spans="2:2" ht="17.25" x14ac:dyDescent="0.3">
      <c r="B7057" s="86"/>
    </row>
    <row r="7058" spans="2:2" ht="17.25" x14ac:dyDescent="0.3">
      <c r="B7058" s="86"/>
    </row>
    <row r="7059" spans="2:2" ht="17.25" x14ac:dyDescent="0.3">
      <c r="B7059" s="86"/>
    </row>
    <row r="7060" spans="2:2" ht="17.25" x14ac:dyDescent="0.3">
      <c r="B7060" s="86"/>
    </row>
    <row r="7061" spans="2:2" ht="17.25" x14ac:dyDescent="0.3">
      <c r="B7061" s="86"/>
    </row>
    <row r="7062" spans="2:2" ht="17.25" x14ac:dyDescent="0.3">
      <c r="B7062" s="86"/>
    </row>
    <row r="7063" spans="2:2" ht="17.25" x14ac:dyDescent="0.3">
      <c r="B7063" s="86"/>
    </row>
    <row r="7064" spans="2:2" ht="17.25" x14ac:dyDescent="0.3">
      <c r="B7064" s="86"/>
    </row>
    <row r="7065" spans="2:2" ht="17.25" x14ac:dyDescent="0.3">
      <c r="B7065" s="86"/>
    </row>
    <row r="7066" spans="2:2" ht="17.25" x14ac:dyDescent="0.3">
      <c r="B7066" s="86"/>
    </row>
    <row r="7067" spans="2:2" ht="17.25" x14ac:dyDescent="0.3">
      <c r="B7067" s="86"/>
    </row>
    <row r="7068" spans="2:2" ht="17.25" x14ac:dyDescent="0.3">
      <c r="B7068" s="86"/>
    </row>
    <row r="7069" spans="2:2" ht="17.25" x14ac:dyDescent="0.3">
      <c r="B7069" s="86"/>
    </row>
    <row r="7070" spans="2:2" ht="17.25" x14ac:dyDescent="0.3">
      <c r="B7070" s="86"/>
    </row>
    <row r="7071" spans="2:2" ht="17.25" x14ac:dyDescent="0.3">
      <c r="B7071" s="86"/>
    </row>
    <row r="7072" spans="2:2" ht="17.25" x14ac:dyDescent="0.3">
      <c r="B7072" s="86"/>
    </row>
    <row r="7073" spans="2:2" ht="17.25" x14ac:dyDescent="0.3">
      <c r="B7073" s="86"/>
    </row>
    <row r="7074" spans="2:2" ht="17.25" x14ac:dyDescent="0.3">
      <c r="B7074" s="86"/>
    </row>
    <row r="7075" spans="2:2" ht="17.25" x14ac:dyDescent="0.3">
      <c r="B7075" s="86"/>
    </row>
    <row r="7076" spans="2:2" ht="17.25" x14ac:dyDescent="0.3">
      <c r="B7076" s="86"/>
    </row>
    <row r="7077" spans="2:2" ht="17.25" x14ac:dyDescent="0.3">
      <c r="B7077" s="86"/>
    </row>
    <row r="7078" spans="2:2" ht="17.25" x14ac:dyDescent="0.3">
      <c r="B7078" s="86"/>
    </row>
    <row r="7079" spans="2:2" ht="17.25" x14ac:dyDescent="0.3">
      <c r="B7079" s="86"/>
    </row>
    <row r="7080" spans="2:2" ht="17.25" x14ac:dyDescent="0.3">
      <c r="B7080" s="86"/>
    </row>
    <row r="7081" spans="2:2" ht="17.25" x14ac:dyDescent="0.3">
      <c r="B7081" s="86"/>
    </row>
    <row r="7082" spans="2:2" ht="17.25" x14ac:dyDescent="0.3">
      <c r="B7082" s="86"/>
    </row>
    <row r="7083" spans="2:2" ht="17.25" x14ac:dyDescent="0.3">
      <c r="B7083" s="86"/>
    </row>
    <row r="7084" spans="2:2" ht="17.25" x14ac:dyDescent="0.3">
      <c r="B7084" s="86"/>
    </row>
    <row r="7085" spans="2:2" ht="17.25" x14ac:dyDescent="0.3">
      <c r="B7085" s="86"/>
    </row>
    <row r="7086" spans="2:2" ht="17.25" x14ac:dyDescent="0.3">
      <c r="B7086" s="86"/>
    </row>
    <row r="7087" spans="2:2" ht="17.25" x14ac:dyDescent="0.3">
      <c r="B7087" s="86"/>
    </row>
    <row r="7088" spans="2:2" ht="17.25" x14ac:dyDescent="0.3">
      <c r="B7088" s="86"/>
    </row>
    <row r="7089" spans="2:2" ht="17.25" x14ac:dyDescent="0.3">
      <c r="B7089" s="86"/>
    </row>
    <row r="7090" spans="2:2" ht="17.25" x14ac:dyDescent="0.3">
      <c r="B7090" s="86"/>
    </row>
    <row r="7091" spans="2:2" ht="17.25" x14ac:dyDescent="0.3">
      <c r="B7091" s="86"/>
    </row>
    <row r="7092" spans="2:2" ht="17.25" x14ac:dyDescent="0.3">
      <c r="B7092" s="86"/>
    </row>
    <row r="7093" spans="2:2" ht="17.25" x14ac:dyDescent="0.3">
      <c r="B7093" s="86"/>
    </row>
    <row r="7094" spans="2:2" ht="17.25" x14ac:dyDescent="0.3">
      <c r="B7094" s="86"/>
    </row>
    <row r="7095" spans="2:2" ht="17.25" x14ac:dyDescent="0.3">
      <c r="B7095" s="86"/>
    </row>
    <row r="7096" spans="2:2" ht="17.25" x14ac:dyDescent="0.3">
      <c r="B7096" s="86"/>
    </row>
    <row r="7097" spans="2:2" ht="17.25" x14ac:dyDescent="0.3">
      <c r="B7097" s="86"/>
    </row>
    <row r="7098" spans="2:2" ht="17.25" x14ac:dyDescent="0.3">
      <c r="B7098" s="86"/>
    </row>
    <row r="7099" spans="2:2" ht="17.25" x14ac:dyDescent="0.3">
      <c r="B7099" s="86"/>
    </row>
    <row r="7100" spans="2:2" ht="17.25" x14ac:dyDescent="0.3">
      <c r="B7100" s="86"/>
    </row>
    <row r="7101" spans="2:2" ht="17.25" x14ac:dyDescent="0.3">
      <c r="B7101" s="86"/>
    </row>
    <row r="7102" spans="2:2" ht="17.25" x14ac:dyDescent="0.3">
      <c r="B7102" s="86"/>
    </row>
    <row r="7103" spans="2:2" ht="17.25" x14ac:dyDescent="0.3">
      <c r="B7103" s="86"/>
    </row>
    <row r="7104" spans="2:2" ht="17.25" x14ac:dyDescent="0.3">
      <c r="B7104" s="86"/>
    </row>
    <row r="7105" spans="2:2" ht="17.25" x14ac:dyDescent="0.3">
      <c r="B7105" s="86"/>
    </row>
    <row r="7106" spans="2:2" ht="17.25" x14ac:dyDescent="0.3">
      <c r="B7106" s="86"/>
    </row>
    <row r="7107" spans="2:2" ht="17.25" x14ac:dyDescent="0.3">
      <c r="B7107" s="86"/>
    </row>
    <row r="7108" spans="2:2" ht="17.25" x14ac:dyDescent="0.3">
      <c r="B7108" s="86"/>
    </row>
    <row r="7109" spans="2:2" ht="17.25" x14ac:dyDescent="0.3">
      <c r="B7109" s="86"/>
    </row>
    <row r="7110" spans="2:2" ht="17.25" x14ac:dyDescent="0.3">
      <c r="B7110" s="86"/>
    </row>
    <row r="7111" spans="2:2" ht="17.25" x14ac:dyDescent="0.3">
      <c r="B7111" s="86"/>
    </row>
    <row r="7112" spans="2:2" ht="17.25" x14ac:dyDescent="0.3">
      <c r="B7112" s="86"/>
    </row>
    <row r="7113" spans="2:2" ht="17.25" x14ac:dyDescent="0.3">
      <c r="B7113" s="86"/>
    </row>
    <row r="7114" spans="2:2" ht="17.25" x14ac:dyDescent="0.3">
      <c r="B7114" s="86"/>
    </row>
    <row r="7115" spans="2:2" ht="17.25" x14ac:dyDescent="0.3">
      <c r="B7115" s="86"/>
    </row>
    <row r="7116" spans="2:2" ht="17.25" x14ac:dyDescent="0.3">
      <c r="B7116" s="86"/>
    </row>
    <row r="7117" spans="2:2" ht="17.25" x14ac:dyDescent="0.3">
      <c r="B7117" s="86"/>
    </row>
    <row r="7118" spans="2:2" ht="17.25" x14ac:dyDescent="0.3">
      <c r="B7118" s="86"/>
    </row>
    <row r="7119" spans="2:2" ht="17.25" x14ac:dyDescent="0.3">
      <c r="B7119" s="86"/>
    </row>
    <row r="7120" spans="2:2" ht="17.25" x14ac:dyDescent="0.3">
      <c r="B7120" s="86"/>
    </row>
    <row r="7121" spans="2:2" ht="17.25" x14ac:dyDescent="0.3">
      <c r="B7121" s="86"/>
    </row>
    <row r="7122" spans="2:2" ht="17.25" x14ac:dyDescent="0.3">
      <c r="B7122" s="86"/>
    </row>
    <row r="7123" spans="2:2" ht="17.25" x14ac:dyDescent="0.3">
      <c r="B7123" s="86"/>
    </row>
    <row r="7124" spans="2:2" ht="17.25" x14ac:dyDescent="0.3">
      <c r="B7124" s="86"/>
    </row>
    <row r="7125" spans="2:2" ht="17.25" x14ac:dyDescent="0.3">
      <c r="B7125" s="86"/>
    </row>
    <row r="7126" spans="2:2" ht="17.25" x14ac:dyDescent="0.3">
      <c r="B7126" s="86"/>
    </row>
    <row r="7127" spans="2:2" ht="17.25" x14ac:dyDescent="0.3">
      <c r="B7127" s="86"/>
    </row>
    <row r="7128" spans="2:2" ht="17.25" x14ac:dyDescent="0.3">
      <c r="B7128" s="86"/>
    </row>
    <row r="7129" spans="2:2" ht="17.25" x14ac:dyDescent="0.3">
      <c r="B7129" s="86"/>
    </row>
    <row r="7130" spans="2:2" ht="17.25" x14ac:dyDescent="0.3">
      <c r="B7130" s="86"/>
    </row>
    <row r="7131" spans="2:2" ht="17.25" x14ac:dyDescent="0.3">
      <c r="B7131" s="86"/>
    </row>
    <row r="7132" spans="2:2" ht="17.25" x14ac:dyDescent="0.3">
      <c r="B7132" s="86"/>
    </row>
    <row r="7133" spans="2:2" ht="17.25" x14ac:dyDescent="0.3">
      <c r="B7133" s="86"/>
    </row>
    <row r="7134" spans="2:2" ht="17.25" x14ac:dyDescent="0.3">
      <c r="B7134" s="86"/>
    </row>
    <row r="7135" spans="2:2" ht="17.25" x14ac:dyDescent="0.3">
      <c r="B7135" s="86"/>
    </row>
    <row r="7136" spans="2:2" ht="17.25" x14ac:dyDescent="0.3">
      <c r="B7136" s="86"/>
    </row>
    <row r="7137" spans="2:2" ht="17.25" x14ac:dyDescent="0.3">
      <c r="B7137" s="86"/>
    </row>
    <row r="7138" spans="2:2" ht="17.25" x14ac:dyDescent="0.3">
      <c r="B7138" s="86"/>
    </row>
    <row r="7139" spans="2:2" ht="17.25" x14ac:dyDescent="0.3">
      <c r="B7139" s="86"/>
    </row>
    <row r="7140" spans="2:2" ht="17.25" x14ac:dyDescent="0.3">
      <c r="B7140" s="86"/>
    </row>
    <row r="7141" spans="2:2" ht="17.25" x14ac:dyDescent="0.3">
      <c r="B7141" s="86"/>
    </row>
    <row r="7142" spans="2:2" ht="17.25" x14ac:dyDescent="0.3">
      <c r="B7142" s="86"/>
    </row>
    <row r="7143" spans="2:2" ht="17.25" x14ac:dyDescent="0.3">
      <c r="B7143" s="86"/>
    </row>
    <row r="7144" spans="2:2" ht="17.25" x14ac:dyDescent="0.3">
      <c r="B7144" s="86"/>
    </row>
    <row r="7145" spans="2:2" ht="17.25" x14ac:dyDescent="0.3">
      <c r="B7145" s="86"/>
    </row>
    <row r="7146" spans="2:2" ht="17.25" x14ac:dyDescent="0.3">
      <c r="B7146" s="86"/>
    </row>
    <row r="7147" spans="2:2" ht="17.25" x14ac:dyDescent="0.3">
      <c r="B7147" s="86"/>
    </row>
    <row r="7148" spans="2:2" ht="17.25" x14ac:dyDescent="0.3">
      <c r="B7148" s="86"/>
    </row>
    <row r="7149" spans="2:2" ht="17.25" x14ac:dyDescent="0.3">
      <c r="B7149" s="86"/>
    </row>
    <row r="7150" spans="2:2" ht="17.25" x14ac:dyDescent="0.3">
      <c r="B7150" s="86"/>
    </row>
    <row r="7151" spans="2:2" ht="17.25" x14ac:dyDescent="0.3">
      <c r="B7151" s="86"/>
    </row>
    <row r="7152" spans="2:2" ht="17.25" x14ac:dyDescent="0.3">
      <c r="B7152" s="86"/>
    </row>
    <row r="7153" spans="2:2" ht="17.25" x14ac:dyDescent="0.3">
      <c r="B7153" s="86"/>
    </row>
    <row r="7154" spans="2:2" ht="17.25" x14ac:dyDescent="0.3">
      <c r="B7154" s="86"/>
    </row>
    <row r="7155" spans="2:2" ht="17.25" x14ac:dyDescent="0.3">
      <c r="B7155" s="86"/>
    </row>
    <row r="7156" spans="2:2" ht="17.25" x14ac:dyDescent="0.3">
      <c r="B7156" s="86"/>
    </row>
    <row r="7157" spans="2:2" ht="17.25" x14ac:dyDescent="0.3">
      <c r="B7157" s="86"/>
    </row>
    <row r="7158" spans="2:2" ht="17.25" x14ac:dyDescent="0.3">
      <c r="B7158" s="86"/>
    </row>
    <row r="7159" spans="2:2" ht="17.25" x14ac:dyDescent="0.3">
      <c r="B7159" s="86"/>
    </row>
    <row r="7160" spans="2:2" ht="17.25" x14ac:dyDescent="0.3">
      <c r="B7160" s="86"/>
    </row>
    <row r="7161" spans="2:2" ht="17.25" x14ac:dyDescent="0.3">
      <c r="B7161" s="86"/>
    </row>
    <row r="7162" spans="2:2" ht="17.25" x14ac:dyDescent="0.3">
      <c r="B7162" s="86"/>
    </row>
    <row r="7163" spans="2:2" ht="17.25" x14ac:dyDescent="0.3">
      <c r="B7163" s="86"/>
    </row>
    <row r="7164" spans="2:2" ht="17.25" x14ac:dyDescent="0.3">
      <c r="B7164" s="86"/>
    </row>
    <row r="7165" spans="2:2" ht="17.25" x14ac:dyDescent="0.3">
      <c r="B7165" s="86"/>
    </row>
    <row r="7166" spans="2:2" ht="17.25" x14ac:dyDescent="0.3">
      <c r="B7166" s="86"/>
    </row>
    <row r="7167" spans="2:2" ht="17.25" x14ac:dyDescent="0.3">
      <c r="B7167" s="86"/>
    </row>
    <row r="7168" spans="2:2" ht="17.25" x14ac:dyDescent="0.3">
      <c r="B7168" s="86"/>
    </row>
    <row r="7169" spans="2:2" ht="17.25" x14ac:dyDescent="0.3">
      <c r="B7169" s="86"/>
    </row>
    <row r="7170" spans="2:2" ht="17.25" x14ac:dyDescent="0.3">
      <c r="B7170" s="86"/>
    </row>
    <row r="7171" spans="2:2" ht="17.25" x14ac:dyDescent="0.3">
      <c r="B7171" s="86"/>
    </row>
    <row r="7172" spans="2:2" ht="17.25" x14ac:dyDescent="0.3">
      <c r="B7172" s="86"/>
    </row>
    <row r="7173" spans="2:2" ht="17.25" x14ac:dyDescent="0.3">
      <c r="B7173" s="86"/>
    </row>
    <row r="7174" spans="2:2" ht="17.25" x14ac:dyDescent="0.3">
      <c r="B7174" s="86"/>
    </row>
    <row r="7175" spans="2:2" ht="17.25" x14ac:dyDescent="0.3">
      <c r="B7175" s="86"/>
    </row>
    <row r="7176" spans="2:2" ht="17.25" x14ac:dyDescent="0.3">
      <c r="B7176" s="86"/>
    </row>
    <row r="7177" spans="2:2" ht="17.25" x14ac:dyDescent="0.3">
      <c r="B7177" s="86"/>
    </row>
    <row r="7178" spans="2:2" ht="17.25" x14ac:dyDescent="0.3">
      <c r="B7178" s="86"/>
    </row>
    <row r="7179" spans="2:2" ht="17.25" x14ac:dyDescent="0.3">
      <c r="B7179" s="86"/>
    </row>
    <row r="7180" spans="2:2" ht="17.25" x14ac:dyDescent="0.3">
      <c r="B7180" s="86"/>
    </row>
    <row r="7181" spans="2:2" ht="17.25" x14ac:dyDescent="0.3">
      <c r="B7181" s="86"/>
    </row>
    <row r="7182" spans="2:2" ht="17.25" x14ac:dyDescent="0.3">
      <c r="B7182" s="86"/>
    </row>
    <row r="7183" spans="2:2" ht="17.25" x14ac:dyDescent="0.3">
      <c r="B7183" s="86"/>
    </row>
    <row r="7184" spans="2:2" ht="17.25" x14ac:dyDescent="0.3">
      <c r="B7184" s="86"/>
    </row>
    <row r="7185" spans="2:2" ht="17.25" x14ac:dyDescent="0.3">
      <c r="B7185" s="86"/>
    </row>
    <row r="7186" spans="2:2" ht="17.25" x14ac:dyDescent="0.3">
      <c r="B7186" s="86"/>
    </row>
    <row r="7187" spans="2:2" ht="17.25" x14ac:dyDescent="0.3">
      <c r="B7187" s="86"/>
    </row>
    <row r="7188" spans="2:2" ht="17.25" x14ac:dyDescent="0.3">
      <c r="B7188" s="86"/>
    </row>
    <row r="7189" spans="2:2" ht="17.25" x14ac:dyDescent="0.3">
      <c r="B7189" s="86"/>
    </row>
    <row r="7190" spans="2:2" ht="17.25" x14ac:dyDescent="0.3">
      <c r="B7190" s="86"/>
    </row>
    <row r="7191" spans="2:2" ht="17.25" x14ac:dyDescent="0.3">
      <c r="B7191" s="86"/>
    </row>
    <row r="7192" spans="2:2" ht="17.25" x14ac:dyDescent="0.3">
      <c r="B7192" s="86"/>
    </row>
    <row r="7193" spans="2:2" ht="17.25" x14ac:dyDescent="0.3">
      <c r="B7193" s="86"/>
    </row>
    <row r="7194" spans="2:2" ht="17.25" x14ac:dyDescent="0.3">
      <c r="B7194" s="86"/>
    </row>
    <row r="7195" spans="2:2" ht="17.25" x14ac:dyDescent="0.3">
      <c r="B7195" s="86"/>
    </row>
    <row r="7196" spans="2:2" ht="17.25" x14ac:dyDescent="0.3">
      <c r="B7196" s="86"/>
    </row>
    <row r="7197" spans="2:2" ht="17.25" x14ac:dyDescent="0.3">
      <c r="B7197" s="86"/>
    </row>
    <row r="7198" spans="2:2" ht="17.25" x14ac:dyDescent="0.3">
      <c r="B7198" s="86"/>
    </row>
    <row r="7199" spans="2:2" ht="17.25" x14ac:dyDescent="0.3">
      <c r="B7199" s="86"/>
    </row>
    <row r="7200" spans="2:2" ht="17.25" x14ac:dyDescent="0.3">
      <c r="B7200" s="86"/>
    </row>
    <row r="7201" spans="2:2" ht="17.25" x14ac:dyDescent="0.3">
      <c r="B7201" s="86"/>
    </row>
    <row r="7202" spans="2:2" ht="17.25" x14ac:dyDescent="0.3">
      <c r="B7202" s="86"/>
    </row>
    <row r="7203" spans="2:2" ht="17.25" x14ac:dyDescent="0.3">
      <c r="B7203" s="86"/>
    </row>
    <row r="7204" spans="2:2" ht="17.25" x14ac:dyDescent="0.3">
      <c r="B7204" s="86"/>
    </row>
    <row r="7205" spans="2:2" ht="17.25" x14ac:dyDescent="0.3">
      <c r="B7205" s="86"/>
    </row>
    <row r="7206" spans="2:2" ht="17.25" x14ac:dyDescent="0.3">
      <c r="B7206" s="86"/>
    </row>
    <row r="7207" spans="2:2" ht="17.25" x14ac:dyDescent="0.3">
      <c r="B7207" s="86"/>
    </row>
    <row r="7208" spans="2:2" ht="17.25" x14ac:dyDescent="0.3">
      <c r="B7208" s="86"/>
    </row>
    <row r="7209" spans="2:2" ht="17.25" x14ac:dyDescent="0.3">
      <c r="B7209" s="86"/>
    </row>
    <row r="7210" spans="2:2" ht="17.25" x14ac:dyDescent="0.3">
      <c r="B7210" s="86"/>
    </row>
    <row r="7211" spans="2:2" ht="17.25" x14ac:dyDescent="0.3">
      <c r="B7211" s="86"/>
    </row>
    <row r="7212" spans="2:2" ht="17.25" x14ac:dyDescent="0.3">
      <c r="B7212" s="86"/>
    </row>
    <row r="7213" spans="2:2" ht="17.25" x14ac:dyDescent="0.3">
      <c r="B7213" s="86"/>
    </row>
    <row r="7214" spans="2:2" ht="17.25" x14ac:dyDescent="0.3">
      <c r="B7214" s="86"/>
    </row>
    <row r="7215" spans="2:2" ht="17.25" x14ac:dyDescent="0.3">
      <c r="B7215" s="86"/>
    </row>
    <row r="7216" spans="2:2" ht="17.25" x14ac:dyDescent="0.3">
      <c r="B7216" s="86"/>
    </row>
    <row r="7217" spans="2:2" ht="17.25" x14ac:dyDescent="0.3">
      <c r="B7217" s="86"/>
    </row>
    <row r="7218" spans="2:2" ht="17.25" x14ac:dyDescent="0.3">
      <c r="B7218" s="86"/>
    </row>
    <row r="7219" spans="2:2" ht="17.25" x14ac:dyDescent="0.3">
      <c r="B7219" s="86"/>
    </row>
    <row r="7220" spans="2:2" ht="17.25" x14ac:dyDescent="0.3">
      <c r="B7220" s="86"/>
    </row>
    <row r="7221" spans="2:2" ht="17.25" x14ac:dyDescent="0.3">
      <c r="B7221" s="86"/>
    </row>
    <row r="7222" spans="2:2" ht="17.25" x14ac:dyDescent="0.3">
      <c r="B7222" s="86"/>
    </row>
    <row r="7223" spans="2:2" ht="17.25" x14ac:dyDescent="0.3">
      <c r="B7223" s="86"/>
    </row>
    <row r="7224" spans="2:2" ht="17.25" x14ac:dyDescent="0.3">
      <c r="B7224" s="86"/>
    </row>
    <row r="7225" spans="2:2" ht="17.25" x14ac:dyDescent="0.3">
      <c r="B7225" s="86"/>
    </row>
    <row r="7226" spans="2:2" ht="17.25" x14ac:dyDescent="0.3">
      <c r="B7226" s="86"/>
    </row>
    <row r="7227" spans="2:2" ht="17.25" x14ac:dyDescent="0.3">
      <c r="B7227" s="86"/>
    </row>
    <row r="7228" spans="2:2" ht="17.25" x14ac:dyDescent="0.3">
      <c r="B7228" s="86"/>
    </row>
    <row r="7229" spans="2:2" ht="17.25" x14ac:dyDescent="0.3">
      <c r="B7229" s="86"/>
    </row>
    <row r="7230" spans="2:2" ht="17.25" x14ac:dyDescent="0.3">
      <c r="B7230" s="86"/>
    </row>
    <row r="7231" spans="2:2" ht="17.25" x14ac:dyDescent="0.3">
      <c r="B7231" s="86"/>
    </row>
    <row r="7232" spans="2:2" ht="17.25" x14ac:dyDescent="0.3">
      <c r="B7232" s="86"/>
    </row>
    <row r="7233" spans="2:2" ht="17.25" x14ac:dyDescent="0.3">
      <c r="B7233" s="86"/>
    </row>
    <row r="7234" spans="2:2" ht="17.25" x14ac:dyDescent="0.3">
      <c r="B7234" s="86"/>
    </row>
    <row r="7235" spans="2:2" ht="17.25" x14ac:dyDescent="0.3">
      <c r="B7235" s="86"/>
    </row>
    <row r="7236" spans="2:2" ht="17.25" x14ac:dyDescent="0.3">
      <c r="B7236" s="86"/>
    </row>
    <row r="7237" spans="2:2" ht="17.25" x14ac:dyDescent="0.3">
      <c r="B7237" s="86"/>
    </row>
    <row r="7238" spans="2:2" ht="17.25" x14ac:dyDescent="0.3">
      <c r="B7238" s="86"/>
    </row>
    <row r="7239" spans="2:2" ht="17.25" x14ac:dyDescent="0.3">
      <c r="B7239" s="86"/>
    </row>
    <row r="7240" spans="2:2" ht="17.25" x14ac:dyDescent="0.3">
      <c r="B7240" s="86"/>
    </row>
    <row r="7241" spans="2:2" ht="17.25" x14ac:dyDescent="0.3">
      <c r="B7241" s="86"/>
    </row>
    <row r="7242" spans="2:2" ht="17.25" x14ac:dyDescent="0.3">
      <c r="B7242" s="86"/>
    </row>
    <row r="7243" spans="2:2" ht="17.25" x14ac:dyDescent="0.3">
      <c r="B7243" s="86"/>
    </row>
    <row r="7244" spans="2:2" ht="17.25" x14ac:dyDescent="0.3">
      <c r="B7244" s="86"/>
    </row>
    <row r="7245" spans="2:2" ht="17.25" x14ac:dyDescent="0.3">
      <c r="B7245" s="86"/>
    </row>
    <row r="7246" spans="2:2" ht="17.25" x14ac:dyDescent="0.3">
      <c r="B7246" s="86"/>
    </row>
    <row r="7247" spans="2:2" ht="17.25" x14ac:dyDescent="0.3">
      <c r="B7247" s="86"/>
    </row>
    <row r="7248" spans="2:2" ht="17.25" x14ac:dyDescent="0.3">
      <c r="B7248" s="86"/>
    </row>
    <row r="7249" spans="2:2" ht="17.25" x14ac:dyDescent="0.3">
      <c r="B7249" s="86"/>
    </row>
    <row r="7250" spans="2:2" ht="17.25" x14ac:dyDescent="0.3">
      <c r="B7250" s="86"/>
    </row>
    <row r="7251" spans="2:2" ht="17.25" x14ac:dyDescent="0.3">
      <c r="B7251" s="86"/>
    </row>
    <row r="7252" spans="2:2" ht="17.25" x14ac:dyDescent="0.3">
      <c r="B7252" s="86"/>
    </row>
    <row r="7253" spans="2:2" ht="17.25" x14ac:dyDescent="0.3">
      <c r="B7253" s="86"/>
    </row>
    <row r="7254" spans="2:2" ht="17.25" x14ac:dyDescent="0.3">
      <c r="B7254" s="86"/>
    </row>
    <row r="7255" spans="2:2" ht="17.25" x14ac:dyDescent="0.3">
      <c r="B7255" s="86"/>
    </row>
    <row r="7256" spans="2:2" ht="17.25" x14ac:dyDescent="0.3">
      <c r="B7256" s="86"/>
    </row>
    <row r="7257" spans="2:2" ht="17.25" x14ac:dyDescent="0.3">
      <c r="B7257" s="86"/>
    </row>
    <row r="7258" spans="2:2" ht="17.25" x14ac:dyDescent="0.3">
      <c r="B7258" s="86"/>
    </row>
    <row r="7259" spans="2:2" ht="17.25" x14ac:dyDescent="0.3">
      <c r="B7259" s="86"/>
    </row>
    <row r="7260" spans="2:2" ht="17.25" x14ac:dyDescent="0.3">
      <c r="B7260" s="86"/>
    </row>
    <row r="7261" spans="2:2" ht="17.25" x14ac:dyDescent="0.3">
      <c r="B7261" s="86"/>
    </row>
    <row r="7262" spans="2:2" ht="17.25" x14ac:dyDescent="0.3">
      <c r="B7262" s="86"/>
    </row>
    <row r="7263" spans="2:2" ht="17.25" x14ac:dyDescent="0.3">
      <c r="B7263" s="86"/>
    </row>
    <row r="7264" spans="2:2" ht="17.25" x14ac:dyDescent="0.3">
      <c r="B7264" s="86"/>
    </row>
    <row r="7265" spans="2:2" ht="17.25" x14ac:dyDescent="0.3">
      <c r="B7265" s="86"/>
    </row>
    <row r="7266" spans="2:2" ht="17.25" x14ac:dyDescent="0.3">
      <c r="B7266" s="86"/>
    </row>
    <row r="7267" spans="2:2" ht="17.25" x14ac:dyDescent="0.3">
      <c r="B7267" s="86"/>
    </row>
    <row r="7268" spans="2:2" ht="17.25" x14ac:dyDescent="0.3">
      <c r="B7268" s="86"/>
    </row>
    <row r="7269" spans="2:2" ht="17.25" x14ac:dyDescent="0.3">
      <c r="B7269" s="86"/>
    </row>
    <row r="7270" spans="2:2" ht="17.25" x14ac:dyDescent="0.3">
      <c r="B7270" s="86"/>
    </row>
    <row r="7271" spans="2:2" ht="17.25" x14ac:dyDescent="0.3">
      <c r="B7271" s="86"/>
    </row>
    <row r="7272" spans="2:2" ht="17.25" x14ac:dyDescent="0.3">
      <c r="B7272" s="86"/>
    </row>
    <row r="7273" spans="2:2" ht="17.25" x14ac:dyDescent="0.3">
      <c r="B7273" s="86"/>
    </row>
    <row r="7274" spans="2:2" ht="17.25" x14ac:dyDescent="0.3">
      <c r="B7274" s="86"/>
    </row>
    <row r="7275" spans="2:2" ht="17.25" x14ac:dyDescent="0.3">
      <c r="B7275" s="86"/>
    </row>
    <row r="7276" spans="2:2" ht="17.25" x14ac:dyDescent="0.3">
      <c r="B7276" s="86"/>
    </row>
    <row r="7277" spans="2:2" ht="17.25" x14ac:dyDescent="0.3">
      <c r="B7277" s="86"/>
    </row>
    <row r="7278" spans="2:2" ht="17.25" x14ac:dyDescent="0.3">
      <c r="B7278" s="86"/>
    </row>
    <row r="7279" spans="2:2" ht="17.25" x14ac:dyDescent="0.3">
      <c r="B7279" s="86"/>
    </row>
    <row r="7280" spans="2:2" ht="17.25" x14ac:dyDescent="0.3">
      <c r="B7280" s="86"/>
    </row>
    <row r="7281" spans="2:2" ht="17.25" x14ac:dyDescent="0.3">
      <c r="B7281" s="86"/>
    </row>
    <row r="7282" spans="2:2" ht="17.25" x14ac:dyDescent="0.3">
      <c r="B7282" s="86"/>
    </row>
    <row r="7283" spans="2:2" ht="17.25" x14ac:dyDescent="0.3">
      <c r="B7283" s="86"/>
    </row>
    <row r="7284" spans="2:2" ht="17.25" x14ac:dyDescent="0.3">
      <c r="B7284" s="86"/>
    </row>
    <row r="7285" spans="2:2" ht="17.25" x14ac:dyDescent="0.3">
      <c r="B7285" s="86"/>
    </row>
    <row r="7286" spans="2:2" ht="17.25" x14ac:dyDescent="0.3">
      <c r="B7286" s="86"/>
    </row>
    <row r="7287" spans="2:2" ht="17.25" x14ac:dyDescent="0.3">
      <c r="B7287" s="86"/>
    </row>
    <row r="7288" spans="2:2" ht="17.25" x14ac:dyDescent="0.3">
      <c r="B7288" s="86"/>
    </row>
    <row r="7289" spans="2:2" ht="17.25" x14ac:dyDescent="0.3">
      <c r="B7289" s="86"/>
    </row>
    <row r="7290" spans="2:2" ht="17.25" x14ac:dyDescent="0.3">
      <c r="B7290" s="86"/>
    </row>
    <row r="7291" spans="2:2" ht="17.25" x14ac:dyDescent="0.3">
      <c r="B7291" s="86"/>
    </row>
    <row r="7292" spans="2:2" ht="17.25" x14ac:dyDescent="0.3">
      <c r="B7292" s="86"/>
    </row>
    <row r="7293" spans="2:2" ht="17.25" x14ac:dyDescent="0.3">
      <c r="B7293" s="86"/>
    </row>
    <row r="7294" spans="2:2" ht="17.25" x14ac:dyDescent="0.3">
      <c r="B7294" s="86"/>
    </row>
    <row r="7295" spans="2:2" ht="17.25" x14ac:dyDescent="0.3">
      <c r="B7295" s="86"/>
    </row>
    <row r="7296" spans="2:2" ht="17.25" x14ac:dyDescent="0.3">
      <c r="B7296" s="86"/>
    </row>
    <row r="7297" spans="2:2" ht="17.25" x14ac:dyDescent="0.3">
      <c r="B7297" s="86"/>
    </row>
    <row r="7298" spans="2:2" ht="17.25" x14ac:dyDescent="0.3">
      <c r="B7298" s="86"/>
    </row>
    <row r="7299" spans="2:2" ht="17.25" x14ac:dyDescent="0.3">
      <c r="B7299" s="86"/>
    </row>
    <row r="7300" spans="2:2" ht="17.25" x14ac:dyDescent="0.3">
      <c r="B7300" s="86"/>
    </row>
    <row r="7301" spans="2:2" ht="17.25" x14ac:dyDescent="0.3">
      <c r="B7301" s="86"/>
    </row>
    <row r="7302" spans="2:2" ht="17.25" x14ac:dyDescent="0.3">
      <c r="B7302" s="86"/>
    </row>
    <row r="7303" spans="2:2" ht="17.25" x14ac:dyDescent="0.3">
      <c r="B7303" s="86"/>
    </row>
    <row r="7304" spans="2:2" ht="17.25" x14ac:dyDescent="0.3">
      <c r="B7304" s="86"/>
    </row>
    <row r="7305" spans="2:2" ht="17.25" x14ac:dyDescent="0.3">
      <c r="B7305" s="86"/>
    </row>
    <row r="7306" spans="2:2" ht="17.25" x14ac:dyDescent="0.3">
      <c r="B7306" s="86"/>
    </row>
    <row r="7307" spans="2:2" ht="17.25" x14ac:dyDescent="0.3">
      <c r="B7307" s="86"/>
    </row>
    <row r="7308" spans="2:2" ht="17.25" x14ac:dyDescent="0.3">
      <c r="B7308" s="86"/>
    </row>
    <row r="7309" spans="2:2" ht="17.25" x14ac:dyDescent="0.3">
      <c r="B7309" s="86"/>
    </row>
    <row r="7310" spans="2:2" ht="17.25" x14ac:dyDescent="0.3">
      <c r="B7310" s="86"/>
    </row>
    <row r="7311" spans="2:2" ht="17.25" x14ac:dyDescent="0.3">
      <c r="B7311" s="86"/>
    </row>
    <row r="7312" spans="2:2" ht="17.25" x14ac:dyDescent="0.3">
      <c r="B7312" s="86"/>
    </row>
    <row r="7313" spans="2:2" ht="17.25" x14ac:dyDescent="0.3">
      <c r="B7313" s="86"/>
    </row>
    <row r="7314" spans="2:2" ht="17.25" x14ac:dyDescent="0.3">
      <c r="B7314" s="86"/>
    </row>
    <row r="7315" spans="2:2" ht="17.25" x14ac:dyDescent="0.3">
      <c r="B7315" s="86"/>
    </row>
    <row r="7316" spans="2:2" ht="17.25" x14ac:dyDescent="0.3">
      <c r="B7316" s="86"/>
    </row>
    <row r="7317" spans="2:2" ht="17.25" x14ac:dyDescent="0.3">
      <c r="B7317" s="86"/>
    </row>
    <row r="7318" spans="2:2" ht="17.25" x14ac:dyDescent="0.3">
      <c r="B7318" s="86"/>
    </row>
    <row r="7319" spans="2:2" ht="17.25" x14ac:dyDescent="0.3">
      <c r="B7319" s="86"/>
    </row>
    <row r="7320" spans="2:2" ht="17.25" x14ac:dyDescent="0.3">
      <c r="B7320" s="86"/>
    </row>
    <row r="7321" spans="2:2" ht="17.25" x14ac:dyDescent="0.3">
      <c r="B7321" s="86"/>
    </row>
    <row r="7322" spans="2:2" ht="17.25" x14ac:dyDescent="0.3">
      <c r="B7322" s="86"/>
    </row>
    <row r="7323" spans="2:2" ht="17.25" x14ac:dyDescent="0.3">
      <c r="B7323" s="86"/>
    </row>
    <row r="7324" spans="2:2" ht="17.25" x14ac:dyDescent="0.3">
      <c r="B7324" s="86"/>
    </row>
    <row r="7325" spans="2:2" ht="17.25" x14ac:dyDescent="0.3">
      <c r="B7325" s="86"/>
    </row>
    <row r="7326" spans="2:2" ht="17.25" x14ac:dyDescent="0.3">
      <c r="B7326" s="86"/>
    </row>
    <row r="7327" spans="2:2" ht="17.25" x14ac:dyDescent="0.3">
      <c r="B7327" s="86"/>
    </row>
    <row r="7328" spans="2:2" ht="17.25" x14ac:dyDescent="0.3">
      <c r="B7328" s="86"/>
    </row>
    <row r="7329" spans="2:2" ht="17.25" x14ac:dyDescent="0.3">
      <c r="B7329" s="86"/>
    </row>
    <row r="7330" spans="2:2" ht="17.25" x14ac:dyDescent="0.3">
      <c r="B7330" s="86"/>
    </row>
    <row r="7331" spans="2:2" ht="17.25" x14ac:dyDescent="0.3">
      <c r="B7331" s="86"/>
    </row>
    <row r="7332" spans="2:2" ht="17.25" x14ac:dyDescent="0.3">
      <c r="B7332" s="86"/>
    </row>
    <row r="7333" spans="2:2" ht="17.25" x14ac:dyDescent="0.3">
      <c r="B7333" s="86"/>
    </row>
    <row r="7334" spans="2:2" ht="17.25" x14ac:dyDescent="0.3">
      <c r="B7334" s="86"/>
    </row>
    <row r="7335" spans="2:2" ht="17.25" x14ac:dyDescent="0.3">
      <c r="B7335" s="86"/>
    </row>
    <row r="7336" spans="2:2" ht="17.25" x14ac:dyDescent="0.3">
      <c r="B7336" s="86"/>
    </row>
    <row r="7337" spans="2:2" ht="17.25" x14ac:dyDescent="0.3">
      <c r="B7337" s="86"/>
    </row>
    <row r="7338" spans="2:2" ht="17.25" x14ac:dyDescent="0.3">
      <c r="B7338" s="86"/>
    </row>
    <row r="7339" spans="2:2" ht="17.25" x14ac:dyDescent="0.3">
      <c r="B7339" s="86"/>
    </row>
    <row r="7340" spans="2:2" ht="17.25" x14ac:dyDescent="0.3">
      <c r="B7340" s="86"/>
    </row>
    <row r="7341" spans="2:2" ht="17.25" x14ac:dyDescent="0.3">
      <c r="B7341" s="86"/>
    </row>
    <row r="7342" spans="2:2" ht="17.25" x14ac:dyDescent="0.3">
      <c r="B7342" s="86"/>
    </row>
    <row r="7343" spans="2:2" ht="17.25" x14ac:dyDescent="0.3">
      <c r="B7343" s="86"/>
    </row>
    <row r="7344" spans="2:2" ht="17.25" x14ac:dyDescent="0.3">
      <c r="B7344" s="86"/>
    </row>
    <row r="7345" spans="2:2" ht="17.25" x14ac:dyDescent="0.3">
      <c r="B7345" s="86"/>
    </row>
    <row r="7346" spans="2:2" ht="17.25" x14ac:dyDescent="0.3">
      <c r="B7346" s="86"/>
    </row>
    <row r="7347" spans="2:2" ht="17.25" x14ac:dyDescent="0.3">
      <c r="B7347" s="86"/>
    </row>
    <row r="7348" spans="2:2" ht="17.25" x14ac:dyDescent="0.3">
      <c r="B7348" s="86"/>
    </row>
    <row r="7349" spans="2:2" ht="17.25" x14ac:dyDescent="0.3">
      <c r="B7349" s="86"/>
    </row>
    <row r="7350" spans="2:2" ht="17.25" x14ac:dyDescent="0.3">
      <c r="B7350" s="86"/>
    </row>
    <row r="7351" spans="2:2" ht="17.25" x14ac:dyDescent="0.3">
      <c r="B7351" s="86"/>
    </row>
    <row r="7352" spans="2:2" ht="17.25" x14ac:dyDescent="0.3">
      <c r="B7352" s="86"/>
    </row>
    <row r="7353" spans="2:2" ht="17.25" x14ac:dyDescent="0.3">
      <c r="B7353" s="86"/>
    </row>
    <row r="7354" spans="2:2" ht="17.25" x14ac:dyDescent="0.3">
      <c r="B7354" s="86"/>
    </row>
    <row r="7355" spans="2:2" ht="17.25" x14ac:dyDescent="0.3">
      <c r="B7355" s="86"/>
    </row>
    <row r="7356" spans="2:2" ht="17.25" x14ac:dyDescent="0.3">
      <c r="B7356" s="86"/>
    </row>
    <row r="7357" spans="2:2" ht="17.25" x14ac:dyDescent="0.3">
      <c r="B7357" s="86"/>
    </row>
    <row r="7358" spans="2:2" ht="17.25" x14ac:dyDescent="0.3">
      <c r="B7358" s="86"/>
    </row>
    <row r="7359" spans="2:2" ht="17.25" x14ac:dyDescent="0.3">
      <c r="B7359" s="86"/>
    </row>
    <row r="7360" spans="2:2" ht="17.25" x14ac:dyDescent="0.3">
      <c r="B7360" s="86"/>
    </row>
    <row r="7361" spans="2:2" ht="17.25" x14ac:dyDescent="0.3">
      <c r="B7361" s="86"/>
    </row>
    <row r="7362" spans="2:2" ht="17.25" x14ac:dyDescent="0.3">
      <c r="B7362" s="86"/>
    </row>
    <row r="7363" spans="2:2" ht="17.25" x14ac:dyDescent="0.3">
      <c r="B7363" s="86"/>
    </row>
    <row r="7364" spans="2:2" ht="17.25" x14ac:dyDescent="0.3">
      <c r="B7364" s="86"/>
    </row>
    <row r="7365" spans="2:2" ht="17.25" x14ac:dyDescent="0.3">
      <c r="B7365" s="86"/>
    </row>
    <row r="7366" spans="2:2" ht="17.25" x14ac:dyDescent="0.3">
      <c r="B7366" s="86"/>
    </row>
    <row r="7367" spans="2:2" ht="17.25" x14ac:dyDescent="0.3">
      <c r="B7367" s="86"/>
    </row>
    <row r="7368" spans="2:2" ht="17.25" x14ac:dyDescent="0.3">
      <c r="B7368" s="86"/>
    </row>
    <row r="7369" spans="2:2" ht="17.25" x14ac:dyDescent="0.3">
      <c r="B7369" s="86"/>
    </row>
    <row r="7370" spans="2:2" ht="17.25" x14ac:dyDescent="0.3">
      <c r="B7370" s="86"/>
    </row>
    <row r="7371" spans="2:2" ht="17.25" x14ac:dyDescent="0.3">
      <c r="B7371" s="86"/>
    </row>
    <row r="7372" spans="2:2" ht="17.25" x14ac:dyDescent="0.3">
      <c r="B7372" s="86"/>
    </row>
    <row r="7373" spans="2:2" ht="17.25" x14ac:dyDescent="0.3">
      <c r="B7373" s="86"/>
    </row>
    <row r="7374" spans="2:2" ht="17.25" x14ac:dyDescent="0.3">
      <c r="B7374" s="86"/>
    </row>
    <row r="7375" spans="2:2" ht="17.25" x14ac:dyDescent="0.3">
      <c r="B7375" s="86"/>
    </row>
    <row r="7376" spans="2:2" ht="17.25" x14ac:dyDescent="0.3">
      <c r="B7376" s="86"/>
    </row>
    <row r="7377" spans="2:2" ht="17.25" x14ac:dyDescent="0.3">
      <c r="B7377" s="86"/>
    </row>
    <row r="7378" spans="2:2" ht="17.25" x14ac:dyDescent="0.3">
      <c r="B7378" s="86"/>
    </row>
    <row r="7379" spans="2:2" ht="17.25" x14ac:dyDescent="0.3">
      <c r="B7379" s="86"/>
    </row>
    <row r="7380" spans="2:2" ht="17.25" x14ac:dyDescent="0.3">
      <c r="B7380" s="86"/>
    </row>
    <row r="7381" spans="2:2" ht="17.25" x14ac:dyDescent="0.3">
      <c r="B7381" s="86"/>
    </row>
    <row r="7382" spans="2:2" ht="17.25" x14ac:dyDescent="0.3">
      <c r="B7382" s="86"/>
    </row>
    <row r="7383" spans="2:2" ht="17.25" x14ac:dyDescent="0.3">
      <c r="B7383" s="86"/>
    </row>
    <row r="7384" spans="2:2" ht="17.25" x14ac:dyDescent="0.3">
      <c r="B7384" s="86"/>
    </row>
    <row r="7385" spans="2:2" ht="17.25" x14ac:dyDescent="0.3">
      <c r="B7385" s="86"/>
    </row>
    <row r="7386" spans="2:2" ht="17.25" x14ac:dyDescent="0.3">
      <c r="B7386" s="86"/>
    </row>
    <row r="7387" spans="2:2" ht="17.25" x14ac:dyDescent="0.3">
      <c r="B7387" s="86"/>
    </row>
    <row r="7388" spans="2:2" ht="17.25" x14ac:dyDescent="0.3">
      <c r="B7388" s="86"/>
    </row>
    <row r="7389" spans="2:2" ht="17.25" x14ac:dyDescent="0.3">
      <c r="B7389" s="86"/>
    </row>
    <row r="7390" spans="2:2" ht="17.25" x14ac:dyDescent="0.3">
      <c r="B7390" s="86"/>
    </row>
    <row r="7391" spans="2:2" ht="17.25" x14ac:dyDescent="0.3">
      <c r="B7391" s="86"/>
    </row>
    <row r="7392" spans="2:2" ht="17.25" x14ac:dyDescent="0.3">
      <c r="B7392" s="86"/>
    </row>
    <row r="7393" spans="2:2" ht="17.25" x14ac:dyDescent="0.3">
      <c r="B7393" s="86"/>
    </row>
    <row r="7394" spans="2:2" ht="17.25" x14ac:dyDescent="0.3">
      <c r="B7394" s="86"/>
    </row>
    <row r="7395" spans="2:2" ht="17.25" x14ac:dyDescent="0.3">
      <c r="B7395" s="86"/>
    </row>
    <row r="7396" spans="2:2" ht="17.25" x14ac:dyDescent="0.3">
      <c r="B7396" s="86"/>
    </row>
    <row r="7397" spans="2:2" ht="17.25" x14ac:dyDescent="0.3">
      <c r="B7397" s="86"/>
    </row>
    <row r="7398" spans="2:2" ht="17.25" x14ac:dyDescent="0.3">
      <c r="B7398" s="86"/>
    </row>
    <row r="7399" spans="2:2" ht="17.25" x14ac:dyDescent="0.3">
      <c r="B7399" s="86"/>
    </row>
    <row r="7400" spans="2:2" ht="17.25" x14ac:dyDescent="0.3">
      <c r="B7400" s="86"/>
    </row>
    <row r="7401" spans="2:2" ht="17.25" x14ac:dyDescent="0.3">
      <c r="B7401" s="86"/>
    </row>
    <row r="7402" spans="2:2" ht="17.25" x14ac:dyDescent="0.3">
      <c r="B7402" s="86"/>
    </row>
    <row r="7403" spans="2:2" ht="17.25" x14ac:dyDescent="0.3">
      <c r="B7403" s="86"/>
    </row>
    <row r="7404" spans="2:2" ht="17.25" x14ac:dyDescent="0.3">
      <c r="B7404" s="86"/>
    </row>
    <row r="7405" spans="2:2" ht="17.25" x14ac:dyDescent="0.3">
      <c r="B7405" s="86"/>
    </row>
    <row r="7406" spans="2:2" ht="17.25" x14ac:dyDescent="0.3">
      <c r="B7406" s="86"/>
    </row>
    <row r="7407" spans="2:2" ht="17.25" x14ac:dyDescent="0.3">
      <c r="B7407" s="86"/>
    </row>
    <row r="7408" spans="2:2" ht="17.25" x14ac:dyDescent="0.3">
      <c r="B7408" s="86"/>
    </row>
    <row r="7409" spans="2:2" ht="17.25" x14ac:dyDescent="0.3">
      <c r="B7409" s="86"/>
    </row>
    <row r="7410" spans="2:2" ht="17.25" x14ac:dyDescent="0.3">
      <c r="B7410" s="86"/>
    </row>
    <row r="7411" spans="2:2" ht="17.25" x14ac:dyDescent="0.3">
      <c r="B7411" s="86"/>
    </row>
    <row r="7412" spans="2:2" ht="17.25" x14ac:dyDescent="0.3">
      <c r="B7412" s="86"/>
    </row>
    <row r="7413" spans="2:2" ht="17.25" x14ac:dyDescent="0.3">
      <c r="B7413" s="86"/>
    </row>
    <row r="7414" spans="2:2" ht="17.25" x14ac:dyDescent="0.3">
      <c r="B7414" s="86"/>
    </row>
    <row r="7415" spans="2:2" ht="17.25" x14ac:dyDescent="0.3">
      <c r="B7415" s="86"/>
    </row>
    <row r="7416" spans="2:2" ht="17.25" x14ac:dyDescent="0.3">
      <c r="B7416" s="86"/>
    </row>
    <row r="7417" spans="2:2" ht="17.25" x14ac:dyDescent="0.3">
      <c r="B7417" s="86"/>
    </row>
    <row r="7418" spans="2:2" ht="17.25" x14ac:dyDescent="0.3">
      <c r="B7418" s="86"/>
    </row>
    <row r="7419" spans="2:2" ht="17.25" x14ac:dyDescent="0.3">
      <c r="B7419" s="86"/>
    </row>
    <row r="7420" spans="2:2" ht="17.25" x14ac:dyDescent="0.3">
      <c r="B7420" s="86"/>
    </row>
    <row r="7421" spans="2:2" ht="17.25" x14ac:dyDescent="0.3">
      <c r="B7421" s="86"/>
    </row>
    <row r="7422" spans="2:2" ht="17.25" x14ac:dyDescent="0.3">
      <c r="B7422" s="86"/>
    </row>
    <row r="7423" spans="2:2" ht="17.25" x14ac:dyDescent="0.3">
      <c r="B7423" s="86"/>
    </row>
    <row r="7424" spans="2:2" ht="17.25" x14ac:dyDescent="0.3">
      <c r="B7424" s="86"/>
    </row>
    <row r="7425" spans="2:2" ht="17.25" x14ac:dyDescent="0.3">
      <c r="B7425" s="86"/>
    </row>
    <row r="7426" spans="2:2" ht="17.25" x14ac:dyDescent="0.3">
      <c r="B7426" s="86"/>
    </row>
    <row r="7427" spans="2:2" ht="17.25" x14ac:dyDescent="0.3">
      <c r="B7427" s="86"/>
    </row>
    <row r="7428" spans="2:2" ht="17.25" x14ac:dyDescent="0.3">
      <c r="B7428" s="86"/>
    </row>
    <row r="7429" spans="2:2" ht="17.25" x14ac:dyDescent="0.3">
      <c r="B7429" s="86"/>
    </row>
    <row r="7430" spans="2:2" ht="17.25" x14ac:dyDescent="0.3">
      <c r="B7430" s="86"/>
    </row>
    <row r="7431" spans="2:2" ht="17.25" x14ac:dyDescent="0.3">
      <c r="B7431" s="86"/>
    </row>
    <row r="7432" spans="2:2" ht="17.25" x14ac:dyDescent="0.3">
      <c r="B7432" s="86"/>
    </row>
    <row r="7433" spans="2:2" ht="17.25" x14ac:dyDescent="0.3">
      <c r="B7433" s="86"/>
    </row>
    <row r="7434" spans="2:2" ht="17.25" x14ac:dyDescent="0.3">
      <c r="B7434" s="86"/>
    </row>
    <row r="7435" spans="2:2" ht="17.25" x14ac:dyDescent="0.3">
      <c r="B7435" s="86"/>
    </row>
    <row r="7436" spans="2:2" ht="17.25" x14ac:dyDescent="0.3">
      <c r="B7436" s="86"/>
    </row>
    <row r="7437" spans="2:2" ht="17.25" x14ac:dyDescent="0.3">
      <c r="B7437" s="86"/>
    </row>
    <row r="7438" spans="2:2" ht="17.25" x14ac:dyDescent="0.3">
      <c r="B7438" s="86"/>
    </row>
    <row r="7439" spans="2:2" ht="17.25" x14ac:dyDescent="0.3">
      <c r="B7439" s="86"/>
    </row>
    <row r="7440" spans="2:2" ht="17.25" x14ac:dyDescent="0.3">
      <c r="B7440" s="86"/>
    </row>
    <row r="7441" spans="2:2" ht="17.25" x14ac:dyDescent="0.3">
      <c r="B7441" s="86"/>
    </row>
    <row r="7442" spans="2:2" ht="17.25" x14ac:dyDescent="0.3">
      <c r="B7442" s="86"/>
    </row>
    <row r="7443" spans="2:2" ht="17.25" x14ac:dyDescent="0.3">
      <c r="B7443" s="86"/>
    </row>
    <row r="7444" spans="2:2" ht="17.25" x14ac:dyDescent="0.3">
      <c r="B7444" s="86"/>
    </row>
    <row r="7445" spans="2:2" ht="17.25" x14ac:dyDescent="0.3">
      <c r="B7445" s="86"/>
    </row>
    <row r="7446" spans="2:2" ht="17.25" x14ac:dyDescent="0.3">
      <c r="B7446" s="86"/>
    </row>
    <row r="7447" spans="2:2" ht="17.25" x14ac:dyDescent="0.3">
      <c r="B7447" s="86"/>
    </row>
    <row r="7448" spans="2:2" ht="17.25" x14ac:dyDescent="0.3">
      <c r="B7448" s="86"/>
    </row>
    <row r="7449" spans="2:2" ht="17.25" x14ac:dyDescent="0.3">
      <c r="B7449" s="86"/>
    </row>
    <row r="7450" spans="2:2" ht="17.25" x14ac:dyDescent="0.3">
      <c r="B7450" s="86"/>
    </row>
    <row r="7451" spans="2:2" ht="17.25" x14ac:dyDescent="0.3">
      <c r="B7451" s="86"/>
    </row>
    <row r="7452" spans="2:2" ht="17.25" x14ac:dyDescent="0.3">
      <c r="B7452" s="86"/>
    </row>
    <row r="7453" spans="2:2" ht="17.25" x14ac:dyDescent="0.3">
      <c r="B7453" s="86"/>
    </row>
    <row r="7454" spans="2:2" ht="17.25" x14ac:dyDescent="0.3">
      <c r="B7454" s="86"/>
    </row>
    <row r="7455" spans="2:2" ht="17.25" x14ac:dyDescent="0.3">
      <c r="B7455" s="86"/>
    </row>
    <row r="7456" spans="2:2" ht="17.25" x14ac:dyDescent="0.3">
      <c r="B7456" s="86"/>
    </row>
    <row r="7457" spans="2:2" ht="17.25" x14ac:dyDescent="0.3">
      <c r="B7457" s="86"/>
    </row>
    <row r="7458" spans="2:2" ht="17.25" x14ac:dyDescent="0.3">
      <c r="B7458" s="86"/>
    </row>
    <row r="7459" spans="2:2" ht="17.25" x14ac:dyDescent="0.3">
      <c r="B7459" s="86"/>
    </row>
    <row r="7460" spans="2:2" ht="17.25" x14ac:dyDescent="0.3">
      <c r="B7460" s="86"/>
    </row>
    <row r="7461" spans="2:2" ht="17.25" x14ac:dyDescent="0.3">
      <c r="B7461" s="86"/>
    </row>
    <row r="7462" spans="2:2" ht="17.25" x14ac:dyDescent="0.3">
      <c r="B7462" s="86"/>
    </row>
    <row r="7463" spans="2:2" ht="17.25" x14ac:dyDescent="0.3">
      <c r="B7463" s="86"/>
    </row>
    <row r="7464" spans="2:2" ht="17.25" x14ac:dyDescent="0.3">
      <c r="B7464" s="86"/>
    </row>
    <row r="7465" spans="2:2" ht="17.25" x14ac:dyDescent="0.3">
      <c r="B7465" s="86"/>
    </row>
    <row r="7466" spans="2:2" ht="17.25" x14ac:dyDescent="0.3">
      <c r="B7466" s="86"/>
    </row>
    <row r="7467" spans="2:2" ht="17.25" x14ac:dyDescent="0.3">
      <c r="B7467" s="86"/>
    </row>
    <row r="7468" spans="2:2" ht="17.25" x14ac:dyDescent="0.3">
      <c r="B7468" s="86"/>
    </row>
    <row r="7469" spans="2:2" ht="17.25" x14ac:dyDescent="0.3">
      <c r="B7469" s="86"/>
    </row>
    <row r="7470" spans="2:2" ht="17.25" x14ac:dyDescent="0.3">
      <c r="B7470" s="86"/>
    </row>
    <row r="7471" spans="2:2" ht="17.25" x14ac:dyDescent="0.3">
      <c r="B7471" s="86"/>
    </row>
    <row r="7472" spans="2:2" ht="17.25" x14ac:dyDescent="0.3">
      <c r="B7472" s="86"/>
    </row>
    <row r="7473" spans="2:2" ht="17.25" x14ac:dyDescent="0.3">
      <c r="B7473" s="86"/>
    </row>
    <row r="7474" spans="2:2" ht="17.25" x14ac:dyDescent="0.3">
      <c r="B7474" s="86"/>
    </row>
    <row r="7475" spans="2:2" ht="17.25" x14ac:dyDescent="0.3">
      <c r="B7475" s="86"/>
    </row>
    <row r="7476" spans="2:2" ht="17.25" x14ac:dyDescent="0.3">
      <c r="B7476" s="86"/>
    </row>
    <row r="7477" spans="2:2" ht="17.25" x14ac:dyDescent="0.3">
      <c r="B7477" s="86"/>
    </row>
    <row r="7478" spans="2:2" ht="17.25" x14ac:dyDescent="0.3">
      <c r="B7478" s="86"/>
    </row>
    <row r="7479" spans="2:2" ht="17.25" x14ac:dyDescent="0.3">
      <c r="B7479" s="86"/>
    </row>
    <row r="7480" spans="2:2" ht="17.25" x14ac:dyDescent="0.3">
      <c r="B7480" s="86"/>
    </row>
    <row r="7481" spans="2:2" ht="17.25" x14ac:dyDescent="0.3">
      <c r="B7481" s="86"/>
    </row>
    <row r="7482" spans="2:2" ht="17.25" x14ac:dyDescent="0.3">
      <c r="B7482" s="86"/>
    </row>
    <row r="7483" spans="2:2" ht="17.25" x14ac:dyDescent="0.3">
      <c r="B7483" s="86"/>
    </row>
    <row r="7484" spans="2:2" ht="17.25" x14ac:dyDescent="0.3">
      <c r="B7484" s="86"/>
    </row>
    <row r="7485" spans="2:2" ht="17.25" x14ac:dyDescent="0.3">
      <c r="B7485" s="86"/>
    </row>
    <row r="7486" spans="2:2" ht="17.25" x14ac:dyDescent="0.3">
      <c r="B7486" s="86"/>
    </row>
    <row r="7487" spans="2:2" ht="17.25" x14ac:dyDescent="0.3">
      <c r="B7487" s="86"/>
    </row>
    <row r="7488" spans="2:2" ht="17.25" x14ac:dyDescent="0.3">
      <c r="B7488" s="86"/>
    </row>
    <row r="7489" spans="2:2" ht="17.25" x14ac:dyDescent="0.3">
      <c r="B7489" s="86"/>
    </row>
    <row r="7490" spans="2:2" ht="17.25" x14ac:dyDescent="0.3">
      <c r="B7490" s="86"/>
    </row>
    <row r="7491" spans="2:2" ht="17.25" x14ac:dyDescent="0.3">
      <c r="B7491" s="86"/>
    </row>
    <row r="7492" spans="2:2" ht="17.25" x14ac:dyDescent="0.3">
      <c r="B7492" s="86"/>
    </row>
    <row r="7493" spans="2:2" ht="17.25" x14ac:dyDescent="0.3">
      <c r="B7493" s="86"/>
    </row>
    <row r="7494" spans="2:2" ht="17.25" x14ac:dyDescent="0.3">
      <c r="B7494" s="86"/>
    </row>
    <row r="7495" spans="2:2" ht="17.25" x14ac:dyDescent="0.3">
      <c r="B7495" s="86"/>
    </row>
    <row r="7496" spans="2:2" ht="17.25" x14ac:dyDescent="0.3">
      <c r="B7496" s="86"/>
    </row>
    <row r="7497" spans="2:2" ht="17.25" x14ac:dyDescent="0.3">
      <c r="B7497" s="86"/>
    </row>
    <row r="7498" spans="2:2" ht="17.25" x14ac:dyDescent="0.3">
      <c r="B7498" s="86"/>
    </row>
    <row r="7499" spans="2:2" ht="17.25" x14ac:dyDescent="0.3">
      <c r="B7499" s="86"/>
    </row>
    <row r="7500" spans="2:2" ht="17.25" x14ac:dyDescent="0.3">
      <c r="B7500" s="86"/>
    </row>
    <row r="7501" spans="2:2" ht="17.25" x14ac:dyDescent="0.3">
      <c r="B7501" s="86"/>
    </row>
    <row r="7502" spans="2:2" ht="17.25" x14ac:dyDescent="0.3">
      <c r="B7502" s="86"/>
    </row>
    <row r="7503" spans="2:2" ht="17.25" x14ac:dyDescent="0.3">
      <c r="B7503" s="86"/>
    </row>
    <row r="7504" spans="2:2" ht="17.25" x14ac:dyDescent="0.3">
      <c r="B7504" s="86"/>
    </row>
    <row r="7505" spans="2:2" ht="17.25" x14ac:dyDescent="0.3">
      <c r="B7505" s="86"/>
    </row>
    <row r="7506" spans="2:2" ht="17.25" x14ac:dyDescent="0.3">
      <c r="B7506" s="86"/>
    </row>
    <row r="7507" spans="2:2" ht="17.25" x14ac:dyDescent="0.3">
      <c r="B7507" s="86"/>
    </row>
    <row r="7508" spans="2:2" ht="17.25" x14ac:dyDescent="0.3">
      <c r="B7508" s="86"/>
    </row>
    <row r="7509" spans="2:2" ht="17.25" x14ac:dyDescent="0.3">
      <c r="B7509" s="86"/>
    </row>
    <row r="7510" spans="2:2" ht="17.25" x14ac:dyDescent="0.3">
      <c r="B7510" s="86"/>
    </row>
    <row r="7511" spans="2:2" ht="17.25" x14ac:dyDescent="0.3">
      <c r="B7511" s="86"/>
    </row>
    <row r="7512" spans="2:2" ht="17.25" x14ac:dyDescent="0.3">
      <c r="B7512" s="86"/>
    </row>
    <row r="7513" spans="2:2" ht="17.25" x14ac:dyDescent="0.3">
      <c r="B7513" s="86"/>
    </row>
    <row r="7514" spans="2:2" ht="17.25" x14ac:dyDescent="0.3">
      <c r="B7514" s="86"/>
    </row>
    <row r="7515" spans="2:2" ht="17.25" x14ac:dyDescent="0.3">
      <c r="B7515" s="86"/>
    </row>
    <row r="7516" spans="2:2" ht="17.25" x14ac:dyDescent="0.3">
      <c r="B7516" s="86"/>
    </row>
    <row r="7517" spans="2:2" ht="17.25" x14ac:dyDescent="0.3">
      <c r="B7517" s="86"/>
    </row>
    <row r="7518" spans="2:2" ht="17.25" x14ac:dyDescent="0.3">
      <c r="B7518" s="86"/>
    </row>
    <row r="7519" spans="2:2" ht="17.25" x14ac:dyDescent="0.3">
      <c r="B7519" s="86"/>
    </row>
    <row r="7520" spans="2:2" ht="17.25" x14ac:dyDescent="0.3">
      <c r="B7520" s="86"/>
    </row>
    <row r="7521" spans="2:2" ht="17.25" x14ac:dyDescent="0.3">
      <c r="B7521" s="86"/>
    </row>
    <row r="7522" spans="2:2" ht="17.25" x14ac:dyDescent="0.3">
      <c r="B7522" s="86"/>
    </row>
    <row r="7523" spans="2:2" ht="17.25" x14ac:dyDescent="0.3">
      <c r="B7523" s="86"/>
    </row>
    <row r="7524" spans="2:2" ht="17.25" x14ac:dyDescent="0.3">
      <c r="B7524" s="86"/>
    </row>
    <row r="7525" spans="2:2" ht="17.25" x14ac:dyDescent="0.3">
      <c r="B7525" s="86"/>
    </row>
    <row r="7526" spans="2:2" ht="17.25" x14ac:dyDescent="0.3">
      <c r="B7526" s="86"/>
    </row>
    <row r="7527" spans="2:2" ht="17.25" x14ac:dyDescent="0.3">
      <c r="B7527" s="86"/>
    </row>
    <row r="7528" spans="2:2" ht="17.25" x14ac:dyDescent="0.3">
      <c r="B7528" s="86"/>
    </row>
    <row r="7529" spans="2:2" ht="17.25" x14ac:dyDescent="0.3">
      <c r="B7529" s="86"/>
    </row>
    <row r="7530" spans="2:2" ht="17.25" x14ac:dyDescent="0.3">
      <c r="B7530" s="86"/>
    </row>
    <row r="7531" spans="2:2" ht="17.25" x14ac:dyDescent="0.3">
      <c r="B7531" s="86"/>
    </row>
    <row r="7532" spans="2:2" ht="17.25" x14ac:dyDescent="0.3">
      <c r="B7532" s="86"/>
    </row>
    <row r="7533" spans="2:2" ht="17.25" x14ac:dyDescent="0.3">
      <c r="B7533" s="86"/>
    </row>
    <row r="7534" spans="2:2" ht="17.25" x14ac:dyDescent="0.3">
      <c r="B7534" s="86"/>
    </row>
    <row r="7535" spans="2:2" ht="17.25" x14ac:dyDescent="0.3">
      <c r="B7535" s="86"/>
    </row>
    <row r="7536" spans="2:2" ht="17.25" x14ac:dyDescent="0.3">
      <c r="B7536" s="86"/>
    </row>
    <row r="7537" spans="2:2" ht="17.25" x14ac:dyDescent="0.3">
      <c r="B7537" s="86"/>
    </row>
    <row r="7538" spans="2:2" ht="17.25" x14ac:dyDescent="0.3">
      <c r="B7538" s="86"/>
    </row>
    <row r="7539" spans="2:2" ht="17.25" x14ac:dyDescent="0.3">
      <c r="B7539" s="86"/>
    </row>
    <row r="7540" spans="2:2" ht="17.25" x14ac:dyDescent="0.3">
      <c r="B7540" s="86"/>
    </row>
    <row r="7541" spans="2:2" ht="17.25" x14ac:dyDescent="0.3">
      <c r="B7541" s="86"/>
    </row>
    <row r="7542" spans="2:2" ht="17.25" x14ac:dyDescent="0.3">
      <c r="B7542" s="86"/>
    </row>
    <row r="7543" spans="2:2" ht="17.25" x14ac:dyDescent="0.3">
      <c r="B7543" s="86"/>
    </row>
    <row r="7544" spans="2:2" ht="17.25" x14ac:dyDescent="0.3">
      <c r="B7544" s="86"/>
    </row>
    <row r="7545" spans="2:2" ht="17.25" x14ac:dyDescent="0.3">
      <c r="B7545" s="86"/>
    </row>
    <row r="7546" spans="2:2" ht="17.25" x14ac:dyDescent="0.3">
      <c r="B7546" s="86"/>
    </row>
    <row r="7547" spans="2:2" ht="17.25" x14ac:dyDescent="0.3">
      <c r="B7547" s="86"/>
    </row>
    <row r="7548" spans="2:2" ht="17.25" x14ac:dyDescent="0.3">
      <c r="B7548" s="86"/>
    </row>
    <row r="7549" spans="2:2" ht="17.25" x14ac:dyDescent="0.3">
      <c r="B7549" s="86"/>
    </row>
    <row r="7550" spans="2:2" ht="17.25" x14ac:dyDescent="0.3">
      <c r="B7550" s="86"/>
    </row>
    <row r="7551" spans="2:2" ht="17.25" x14ac:dyDescent="0.3">
      <c r="B7551" s="86"/>
    </row>
    <row r="7552" spans="2:2" ht="17.25" x14ac:dyDescent="0.3">
      <c r="B7552" s="86"/>
    </row>
    <row r="7553" spans="2:2" ht="17.25" x14ac:dyDescent="0.3">
      <c r="B7553" s="86"/>
    </row>
    <row r="7554" spans="2:2" ht="17.25" x14ac:dyDescent="0.3">
      <c r="B7554" s="86"/>
    </row>
    <row r="7555" spans="2:2" ht="17.25" x14ac:dyDescent="0.3">
      <c r="B7555" s="86"/>
    </row>
    <row r="7556" spans="2:2" ht="17.25" x14ac:dyDescent="0.3">
      <c r="B7556" s="86"/>
    </row>
    <row r="7557" spans="2:2" ht="17.25" x14ac:dyDescent="0.3">
      <c r="B7557" s="86"/>
    </row>
    <row r="7558" spans="2:2" ht="17.25" x14ac:dyDescent="0.3">
      <c r="B7558" s="86"/>
    </row>
    <row r="7559" spans="2:2" ht="17.25" x14ac:dyDescent="0.3">
      <c r="B7559" s="86"/>
    </row>
    <row r="7560" spans="2:2" ht="17.25" x14ac:dyDescent="0.3">
      <c r="B7560" s="86"/>
    </row>
    <row r="7561" spans="2:2" ht="17.25" x14ac:dyDescent="0.3">
      <c r="B7561" s="86"/>
    </row>
    <row r="7562" spans="2:2" ht="17.25" x14ac:dyDescent="0.3">
      <c r="B7562" s="86"/>
    </row>
    <row r="7563" spans="2:2" ht="17.25" x14ac:dyDescent="0.3">
      <c r="B7563" s="86"/>
    </row>
    <row r="7564" spans="2:2" ht="17.25" x14ac:dyDescent="0.3">
      <c r="B7564" s="86"/>
    </row>
    <row r="7565" spans="2:2" ht="17.25" x14ac:dyDescent="0.3">
      <c r="B7565" s="86"/>
    </row>
    <row r="7566" spans="2:2" ht="17.25" x14ac:dyDescent="0.3">
      <c r="B7566" s="86"/>
    </row>
    <row r="7567" spans="2:2" ht="17.25" x14ac:dyDescent="0.3">
      <c r="B7567" s="86"/>
    </row>
    <row r="7568" spans="2:2" ht="17.25" x14ac:dyDescent="0.3">
      <c r="B7568" s="86"/>
    </row>
    <row r="7569" spans="2:2" ht="17.25" x14ac:dyDescent="0.3">
      <c r="B7569" s="86"/>
    </row>
    <row r="7570" spans="2:2" ht="17.25" x14ac:dyDescent="0.3">
      <c r="B7570" s="86"/>
    </row>
    <row r="7571" spans="2:2" ht="17.25" x14ac:dyDescent="0.3">
      <c r="B7571" s="86"/>
    </row>
    <row r="7572" spans="2:2" ht="17.25" x14ac:dyDescent="0.3">
      <c r="B7572" s="86"/>
    </row>
    <row r="7573" spans="2:2" ht="17.25" x14ac:dyDescent="0.3">
      <c r="B7573" s="86"/>
    </row>
    <row r="7574" spans="2:2" ht="17.25" x14ac:dyDescent="0.3">
      <c r="B7574" s="86"/>
    </row>
    <row r="7575" spans="2:2" ht="17.25" x14ac:dyDescent="0.3">
      <c r="B7575" s="86"/>
    </row>
    <row r="7576" spans="2:2" ht="17.25" x14ac:dyDescent="0.3">
      <c r="B7576" s="86"/>
    </row>
    <row r="7577" spans="2:2" ht="17.25" x14ac:dyDescent="0.3">
      <c r="B7577" s="86"/>
    </row>
    <row r="7578" spans="2:2" ht="17.25" x14ac:dyDescent="0.3">
      <c r="B7578" s="86"/>
    </row>
    <row r="7579" spans="2:2" ht="17.25" x14ac:dyDescent="0.3">
      <c r="B7579" s="86"/>
    </row>
    <row r="7580" spans="2:2" ht="17.25" x14ac:dyDescent="0.3">
      <c r="B7580" s="86"/>
    </row>
    <row r="7581" spans="2:2" ht="17.25" x14ac:dyDescent="0.3">
      <c r="B7581" s="86"/>
    </row>
    <row r="7582" spans="2:2" ht="17.25" x14ac:dyDescent="0.3">
      <c r="B7582" s="86"/>
    </row>
    <row r="7583" spans="2:2" ht="17.25" x14ac:dyDescent="0.3">
      <c r="B7583" s="86"/>
    </row>
    <row r="7584" spans="2:2" ht="17.25" x14ac:dyDescent="0.3">
      <c r="B7584" s="86"/>
    </row>
    <row r="7585" spans="2:2" ht="17.25" x14ac:dyDescent="0.3">
      <c r="B7585" s="86"/>
    </row>
    <row r="7586" spans="2:2" ht="17.25" x14ac:dyDescent="0.3">
      <c r="B7586" s="86"/>
    </row>
    <row r="7587" spans="2:2" ht="17.25" x14ac:dyDescent="0.3">
      <c r="B7587" s="86"/>
    </row>
    <row r="7588" spans="2:2" ht="17.25" x14ac:dyDescent="0.3">
      <c r="B7588" s="86"/>
    </row>
    <row r="7589" spans="2:2" ht="17.25" x14ac:dyDescent="0.3">
      <c r="B7589" s="86"/>
    </row>
    <row r="7590" spans="2:2" ht="17.25" x14ac:dyDescent="0.3">
      <c r="B7590" s="86"/>
    </row>
    <row r="7591" spans="2:2" ht="17.25" x14ac:dyDescent="0.3">
      <c r="B7591" s="86"/>
    </row>
    <row r="7592" spans="2:2" ht="17.25" x14ac:dyDescent="0.3">
      <c r="B7592" s="86"/>
    </row>
    <row r="7593" spans="2:2" ht="17.25" x14ac:dyDescent="0.3">
      <c r="B7593" s="86"/>
    </row>
    <row r="7594" spans="2:2" ht="17.25" x14ac:dyDescent="0.3">
      <c r="B7594" s="86"/>
    </row>
    <row r="7595" spans="2:2" ht="17.25" x14ac:dyDescent="0.3">
      <c r="B7595" s="86"/>
    </row>
    <row r="7596" spans="2:2" ht="17.25" x14ac:dyDescent="0.3">
      <c r="B7596" s="86"/>
    </row>
    <row r="7597" spans="2:2" ht="17.25" x14ac:dyDescent="0.3">
      <c r="B7597" s="86"/>
    </row>
    <row r="7598" spans="2:2" ht="17.25" x14ac:dyDescent="0.3">
      <c r="B7598" s="86"/>
    </row>
    <row r="7599" spans="2:2" ht="17.25" x14ac:dyDescent="0.3">
      <c r="B7599" s="86"/>
    </row>
    <row r="7600" spans="2:2" ht="17.25" x14ac:dyDescent="0.3">
      <c r="B7600" s="86"/>
    </row>
    <row r="7601" spans="2:2" ht="17.25" x14ac:dyDescent="0.3">
      <c r="B7601" s="86"/>
    </row>
    <row r="7602" spans="2:2" ht="17.25" x14ac:dyDescent="0.3">
      <c r="B7602" s="86"/>
    </row>
    <row r="7603" spans="2:2" ht="17.25" x14ac:dyDescent="0.3">
      <c r="B7603" s="86"/>
    </row>
    <row r="7604" spans="2:2" ht="17.25" x14ac:dyDescent="0.3">
      <c r="B7604" s="86"/>
    </row>
    <row r="7605" spans="2:2" ht="17.25" x14ac:dyDescent="0.3">
      <c r="B7605" s="86"/>
    </row>
    <row r="7606" spans="2:2" ht="17.25" x14ac:dyDescent="0.3">
      <c r="B7606" s="86"/>
    </row>
    <row r="7607" spans="2:2" ht="17.25" x14ac:dyDescent="0.3">
      <c r="B7607" s="86"/>
    </row>
    <row r="7608" spans="2:2" ht="17.25" x14ac:dyDescent="0.3">
      <c r="B7608" s="86"/>
    </row>
    <row r="7609" spans="2:2" ht="17.25" x14ac:dyDescent="0.3">
      <c r="B7609" s="86"/>
    </row>
    <row r="7610" spans="2:2" ht="17.25" x14ac:dyDescent="0.3">
      <c r="B7610" s="86"/>
    </row>
    <row r="7611" spans="2:2" ht="17.25" x14ac:dyDescent="0.3">
      <c r="B7611" s="86"/>
    </row>
    <row r="7612" spans="2:2" ht="17.25" x14ac:dyDescent="0.3">
      <c r="B7612" s="86"/>
    </row>
    <row r="7613" spans="2:2" ht="17.25" x14ac:dyDescent="0.3">
      <c r="B7613" s="86"/>
    </row>
    <row r="7614" spans="2:2" ht="17.25" x14ac:dyDescent="0.3">
      <c r="B7614" s="86"/>
    </row>
    <row r="7615" spans="2:2" ht="17.25" x14ac:dyDescent="0.3">
      <c r="B7615" s="86"/>
    </row>
    <row r="7616" spans="2:2" ht="17.25" x14ac:dyDescent="0.3">
      <c r="B7616" s="86"/>
    </row>
    <row r="7617" spans="2:2" ht="17.25" x14ac:dyDescent="0.3">
      <c r="B7617" s="86"/>
    </row>
    <row r="7618" spans="2:2" ht="17.25" x14ac:dyDescent="0.3">
      <c r="B7618" s="86"/>
    </row>
    <row r="7619" spans="2:2" ht="17.25" x14ac:dyDescent="0.3">
      <c r="B7619" s="86"/>
    </row>
    <row r="7620" spans="2:2" ht="17.25" x14ac:dyDescent="0.3">
      <c r="B7620" s="86"/>
    </row>
    <row r="7621" spans="2:2" ht="17.25" x14ac:dyDescent="0.3">
      <c r="B7621" s="86"/>
    </row>
    <row r="7622" spans="2:2" ht="17.25" x14ac:dyDescent="0.3">
      <c r="B7622" s="86"/>
    </row>
    <row r="7623" spans="2:2" ht="17.25" x14ac:dyDescent="0.3">
      <c r="B7623" s="86"/>
    </row>
    <row r="7624" spans="2:2" ht="17.25" x14ac:dyDescent="0.3">
      <c r="B7624" s="86"/>
    </row>
    <row r="7625" spans="2:2" ht="17.25" x14ac:dyDescent="0.3">
      <c r="B7625" s="86"/>
    </row>
    <row r="7626" spans="2:2" ht="17.25" x14ac:dyDescent="0.3">
      <c r="B7626" s="86"/>
    </row>
    <row r="7627" spans="2:2" ht="17.25" x14ac:dyDescent="0.3">
      <c r="B7627" s="86"/>
    </row>
    <row r="7628" spans="2:2" ht="17.25" x14ac:dyDescent="0.3">
      <c r="B7628" s="86"/>
    </row>
    <row r="7629" spans="2:2" ht="17.25" x14ac:dyDescent="0.3">
      <c r="B7629" s="86"/>
    </row>
    <row r="7630" spans="2:2" ht="17.25" x14ac:dyDescent="0.3">
      <c r="B7630" s="86"/>
    </row>
    <row r="7631" spans="2:2" ht="17.25" x14ac:dyDescent="0.3">
      <c r="B7631" s="86"/>
    </row>
    <row r="7632" spans="2:2" ht="17.25" x14ac:dyDescent="0.3">
      <c r="B7632" s="86"/>
    </row>
    <row r="7633" spans="2:2" ht="17.25" x14ac:dyDescent="0.3">
      <c r="B7633" s="86"/>
    </row>
    <row r="7634" spans="2:2" ht="17.25" x14ac:dyDescent="0.3">
      <c r="B7634" s="86"/>
    </row>
    <row r="7635" spans="2:2" ht="17.25" x14ac:dyDescent="0.3">
      <c r="B7635" s="86"/>
    </row>
    <row r="7636" spans="2:2" ht="17.25" x14ac:dyDescent="0.3">
      <c r="B7636" s="86"/>
    </row>
    <row r="7637" spans="2:2" ht="17.25" x14ac:dyDescent="0.3">
      <c r="B7637" s="86"/>
    </row>
    <row r="7638" spans="2:2" ht="17.25" x14ac:dyDescent="0.3">
      <c r="B7638" s="86"/>
    </row>
    <row r="7639" spans="2:2" ht="17.25" x14ac:dyDescent="0.3">
      <c r="B7639" s="86"/>
    </row>
    <row r="7640" spans="2:2" ht="17.25" x14ac:dyDescent="0.3">
      <c r="B7640" s="86"/>
    </row>
    <row r="7641" spans="2:2" ht="17.25" x14ac:dyDescent="0.3">
      <c r="B7641" s="86"/>
    </row>
    <row r="7642" spans="2:2" ht="17.25" x14ac:dyDescent="0.3">
      <c r="B7642" s="86"/>
    </row>
    <row r="7643" spans="2:2" ht="17.25" x14ac:dyDescent="0.3">
      <c r="B7643" s="86"/>
    </row>
    <row r="7644" spans="2:2" ht="17.25" x14ac:dyDescent="0.3">
      <c r="B7644" s="86"/>
    </row>
    <row r="7645" spans="2:2" ht="17.25" x14ac:dyDescent="0.3">
      <c r="B7645" s="86"/>
    </row>
    <row r="7646" spans="2:2" ht="17.25" x14ac:dyDescent="0.3">
      <c r="B7646" s="86"/>
    </row>
    <row r="7647" spans="2:2" ht="17.25" x14ac:dyDescent="0.3">
      <c r="B7647" s="86"/>
    </row>
    <row r="7648" spans="2:2" ht="17.25" x14ac:dyDescent="0.3">
      <c r="B7648" s="86"/>
    </row>
    <row r="7649" spans="2:2" ht="17.25" x14ac:dyDescent="0.3">
      <c r="B7649" s="86"/>
    </row>
    <row r="7650" spans="2:2" ht="17.25" x14ac:dyDescent="0.3">
      <c r="B7650" s="86"/>
    </row>
    <row r="7651" spans="2:2" ht="17.25" x14ac:dyDescent="0.3">
      <c r="B7651" s="86"/>
    </row>
    <row r="7652" spans="2:2" ht="17.25" x14ac:dyDescent="0.3">
      <c r="B7652" s="86"/>
    </row>
    <row r="7653" spans="2:2" ht="17.25" x14ac:dyDescent="0.3">
      <c r="B7653" s="86"/>
    </row>
    <row r="7654" spans="2:2" ht="17.25" x14ac:dyDescent="0.3">
      <c r="B7654" s="86"/>
    </row>
    <row r="7655" spans="2:2" ht="17.25" x14ac:dyDescent="0.3">
      <c r="B7655" s="86"/>
    </row>
    <row r="7656" spans="2:2" ht="17.25" x14ac:dyDescent="0.3">
      <c r="B7656" s="86"/>
    </row>
    <row r="7657" spans="2:2" ht="17.25" x14ac:dyDescent="0.3">
      <c r="B7657" s="86"/>
    </row>
    <row r="7658" spans="2:2" ht="17.25" x14ac:dyDescent="0.3">
      <c r="B7658" s="86"/>
    </row>
    <row r="7659" spans="2:2" ht="17.25" x14ac:dyDescent="0.3">
      <c r="B7659" s="86"/>
    </row>
    <row r="7660" spans="2:2" ht="17.25" x14ac:dyDescent="0.3">
      <c r="B7660" s="86"/>
    </row>
    <row r="7661" spans="2:2" ht="17.25" x14ac:dyDescent="0.3">
      <c r="B7661" s="86"/>
    </row>
    <row r="7662" spans="2:2" ht="17.25" x14ac:dyDescent="0.3">
      <c r="B7662" s="86"/>
    </row>
    <row r="7663" spans="2:2" ht="17.25" x14ac:dyDescent="0.3">
      <c r="B7663" s="86"/>
    </row>
    <row r="7664" spans="2:2" ht="17.25" x14ac:dyDescent="0.3">
      <c r="B7664" s="86"/>
    </row>
    <row r="7665" spans="2:2" ht="17.25" x14ac:dyDescent="0.3">
      <c r="B7665" s="86"/>
    </row>
    <row r="7666" spans="2:2" ht="17.25" x14ac:dyDescent="0.3">
      <c r="B7666" s="86"/>
    </row>
    <row r="7667" spans="2:2" ht="17.25" x14ac:dyDescent="0.3">
      <c r="B7667" s="86"/>
    </row>
    <row r="7668" spans="2:2" ht="17.25" x14ac:dyDescent="0.3">
      <c r="B7668" s="86"/>
    </row>
    <row r="7669" spans="2:2" ht="17.25" x14ac:dyDescent="0.3">
      <c r="B7669" s="86"/>
    </row>
    <row r="7670" spans="2:2" ht="17.25" x14ac:dyDescent="0.3">
      <c r="B7670" s="86"/>
    </row>
    <row r="7671" spans="2:2" ht="17.25" x14ac:dyDescent="0.3">
      <c r="B7671" s="86"/>
    </row>
    <row r="7672" spans="2:2" ht="17.25" x14ac:dyDescent="0.3">
      <c r="B7672" s="86"/>
    </row>
    <row r="7673" spans="2:2" ht="17.25" x14ac:dyDescent="0.3">
      <c r="B7673" s="86"/>
    </row>
    <row r="7674" spans="2:2" ht="17.25" x14ac:dyDescent="0.3">
      <c r="B7674" s="86"/>
    </row>
    <row r="7675" spans="2:2" ht="17.25" x14ac:dyDescent="0.3">
      <c r="B7675" s="86"/>
    </row>
    <row r="7676" spans="2:2" ht="17.25" x14ac:dyDescent="0.3">
      <c r="B7676" s="86"/>
    </row>
    <row r="7677" spans="2:2" ht="17.25" x14ac:dyDescent="0.3">
      <c r="B7677" s="86"/>
    </row>
    <row r="7678" spans="2:2" ht="17.25" x14ac:dyDescent="0.3">
      <c r="B7678" s="86"/>
    </row>
    <row r="7679" spans="2:2" ht="17.25" x14ac:dyDescent="0.3">
      <c r="B7679" s="86"/>
    </row>
    <row r="7680" spans="2:2" ht="17.25" x14ac:dyDescent="0.3">
      <c r="B7680" s="86"/>
    </row>
    <row r="7681" spans="2:2" ht="17.25" x14ac:dyDescent="0.3">
      <c r="B7681" s="86"/>
    </row>
    <row r="7682" spans="2:2" ht="17.25" x14ac:dyDescent="0.3">
      <c r="B7682" s="86"/>
    </row>
    <row r="7683" spans="2:2" ht="17.25" x14ac:dyDescent="0.3">
      <c r="B7683" s="86"/>
    </row>
    <row r="7684" spans="2:2" ht="17.25" x14ac:dyDescent="0.3">
      <c r="B7684" s="86"/>
    </row>
    <row r="7685" spans="2:2" ht="17.25" x14ac:dyDescent="0.3">
      <c r="B7685" s="86"/>
    </row>
    <row r="7686" spans="2:2" ht="17.25" x14ac:dyDescent="0.3">
      <c r="B7686" s="86"/>
    </row>
    <row r="7687" spans="2:2" ht="17.25" x14ac:dyDescent="0.3">
      <c r="B7687" s="86"/>
    </row>
    <row r="7688" spans="2:2" ht="17.25" x14ac:dyDescent="0.3">
      <c r="B7688" s="86"/>
    </row>
    <row r="7689" spans="2:2" ht="17.25" x14ac:dyDescent="0.3">
      <c r="B7689" s="86"/>
    </row>
    <row r="7690" spans="2:2" ht="17.25" x14ac:dyDescent="0.3">
      <c r="B7690" s="86"/>
    </row>
    <row r="7691" spans="2:2" ht="17.25" x14ac:dyDescent="0.3">
      <c r="B7691" s="86"/>
    </row>
    <row r="7692" spans="2:2" ht="17.25" x14ac:dyDescent="0.3">
      <c r="B7692" s="86"/>
    </row>
    <row r="7693" spans="2:2" ht="17.25" x14ac:dyDescent="0.3">
      <c r="B7693" s="86"/>
    </row>
    <row r="7694" spans="2:2" ht="17.25" x14ac:dyDescent="0.3">
      <c r="B7694" s="86"/>
    </row>
    <row r="7695" spans="2:2" ht="17.25" x14ac:dyDescent="0.3">
      <c r="B7695" s="86"/>
    </row>
    <row r="7696" spans="2:2" ht="17.25" x14ac:dyDescent="0.3">
      <c r="B7696" s="86"/>
    </row>
    <row r="7697" spans="2:2" ht="17.25" x14ac:dyDescent="0.3">
      <c r="B7697" s="86"/>
    </row>
    <row r="7698" spans="2:2" ht="17.25" x14ac:dyDescent="0.3">
      <c r="B7698" s="86"/>
    </row>
    <row r="7699" spans="2:2" ht="17.25" x14ac:dyDescent="0.3">
      <c r="B7699" s="86"/>
    </row>
    <row r="7700" spans="2:2" ht="17.25" x14ac:dyDescent="0.3">
      <c r="B7700" s="86"/>
    </row>
    <row r="7701" spans="2:2" ht="17.25" x14ac:dyDescent="0.3">
      <c r="B7701" s="86"/>
    </row>
    <row r="7702" spans="2:2" ht="17.25" x14ac:dyDescent="0.3">
      <c r="B7702" s="86"/>
    </row>
    <row r="7703" spans="2:2" ht="17.25" x14ac:dyDescent="0.3">
      <c r="B7703" s="86"/>
    </row>
    <row r="7704" spans="2:2" ht="17.25" x14ac:dyDescent="0.3">
      <c r="B7704" s="86"/>
    </row>
    <row r="7705" spans="2:2" ht="17.25" x14ac:dyDescent="0.3">
      <c r="B7705" s="86"/>
    </row>
    <row r="7706" spans="2:2" ht="17.25" x14ac:dyDescent="0.3">
      <c r="B7706" s="86"/>
    </row>
    <row r="7707" spans="2:2" ht="17.25" x14ac:dyDescent="0.3">
      <c r="B7707" s="86"/>
    </row>
    <row r="7708" spans="2:2" ht="17.25" x14ac:dyDescent="0.3">
      <c r="B7708" s="86"/>
    </row>
    <row r="7709" spans="2:2" ht="17.25" x14ac:dyDescent="0.3">
      <c r="B7709" s="86"/>
    </row>
    <row r="7710" spans="2:2" ht="17.25" x14ac:dyDescent="0.3">
      <c r="B7710" s="86"/>
    </row>
    <row r="7711" spans="2:2" ht="17.25" x14ac:dyDescent="0.3">
      <c r="B7711" s="86"/>
    </row>
    <row r="7712" spans="2:2" ht="17.25" x14ac:dyDescent="0.3">
      <c r="B7712" s="86"/>
    </row>
    <row r="7713" spans="2:2" ht="17.25" x14ac:dyDescent="0.3">
      <c r="B7713" s="86"/>
    </row>
    <row r="7714" spans="2:2" ht="17.25" x14ac:dyDescent="0.3">
      <c r="B7714" s="86"/>
    </row>
    <row r="7715" spans="2:2" ht="17.25" x14ac:dyDescent="0.3">
      <c r="B7715" s="86"/>
    </row>
    <row r="7716" spans="2:2" ht="17.25" x14ac:dyDescent="0.3">
      <c r="B7716" s="86"/>
    </row>
    <row r="7717" spans="2:2" ht="17.25" x14ac:dyDescent="0.3">
      <c r="B7717" s="86"/>
    </row>
    <row r="7718" spans="2:2" ht="17.25" x14ac:dyDescent="0.3">
      <c r="B7718" s="86"/>
    </row>
    <row r="7719" spans="2:2" ht="17.25" x14ac:dyDescent="0.3">
      <c r="B7719" s="86"/>
    </row>
    <row r="7720" spans="2:2" ht="17.25" x14ac:dyDescent="0.3">
      <c r="B7720" s="86"/>
    </row>
    <row r="7721" spans="2:2" ht="17.25" x14ac:dyDescent="0.3">
      <c r="B7721" s="86"/>
    </row>
    <row r="7722" spans="2:2" ht="17.25" x14ac:dyDescent="0.3">
      <c r="B7722" s="86"/>
    </row>
    <row r="7723" spans="2:2" ht="17.25" x14ac:dyDescent="0.3">
      <c r="B7723" s="86"/>
    </row>
    <row r="7724" spans="2:2" ht="17.25" x14ac:dyDescent="0.3">
      <c r="B7724" s="86"/>
    </row>
    <row r="7725" spans="2:2" ht="17.25" x14ac:dyDescent="0.3">
      <c r="B7725" s="86"/>
    </row>
    <row r="7726" spans="2:2" ht="17.25" x14ac:dyDescent="0.3">
      <c r="B7726" s="86"/>
    </row>
    <row r="7727" spans="2:2" ht="17.25" x14ac:dyDescent="0.3">
      <c r="B7727" s="86"/>
    </row>
    <row r="7728" spans="2:2" ht="17.25" x14ac:dyDescent="0.3">
      <c r="B7728" s="86"/>
    </row>
    <row r="7729" spans="2:2" ht="17.25" x14ac:dyDescent="0.3">
      <c r="B7729" s="86"/>
    </row>
    <row r="7730" spans="2:2" ht="17.25" x14ac:dyDescent="0.3">
      <c r="B7730" s="86"/>
    </row>
    <row r="7731" spans="2:2" ht="17.25" x14ac:dyDescent="0.3">
      <c r="B7731" s="86"/>
    </row>
    <row r="7732" spans="2:2" ht="17.25" x14ac:dyDescent="0.3">
      <c r="B7732" s="86"/>
    </row>
    <row r="7733" spans="2:2" ht="17.25" x14ac:dyDescent="0.3">
      <c r="B7733" s="86"/>
    </row>
    <row r="7734" spans="2:2" ht="17.25" x14ac:dyDescent="0.3">
      <c r="B7734" s="86"/>
    </row>
    <row r="7735" spans="2:2" ht="17.25" x14ac:dyDescent="0.3">
      <c r="B7735" s="86"/>
    </row>
    <row r="7736" spans="2:2" ht="17.25" x14ac:dyDescent="0.3">
      <c r="B7736" s="86"/>
    </row>
    <row r="7737" spans="2:2" ht="17.25" x14ac:dyDescent="0.3">
      <c r="B7737" s="86"/>
    </row>
    <row r="7738" spans="2:2" ht="17.25" x14ac:dyDescent="0.3">
      <c r="B7738" s="86"/>
    </row>
    <row r="7739" spans="2:2" ht="17.25" x14ac:dyDescent="0.3">
      <c r="B7739" s="86"/>
    </row>
    <row r="7740" spans="2:2" ht="17.25" x14ac:dyDescent="0.3">
      <c r="B7740" s="86"/>
    </row>
    <row r="7741" spans="2:2" ht="17.25" x14ac:dyDescent="0.3">
      <c r="B7741" s="86"/>
    </row>
    <row r="7742" spans="2:2" ht="17.25" x14ac:dyDescent="0.3">
      <c r="B7742" s="86"/>
    </row>
    <row r="7743" spans="2:2" ht="17.25" x14ac:dyDescent="0.3">
      <c r="B7743" s="86"/>
    </row>
    <row r="7744" spans="2:2" ht="17.25" x14ac:dyDescent="0.3">
      <c r="B7744" s="86"/>
    </row>
    <row r="7745" spans="2:2" ht="17.25" x14ac:dyDescent="0.3">
      <c r="B7745" s="86"/>
    </row>
    <row r="7746" spans="2:2" ht="17.25" x14ac:dyDescent="0.3">
      <c r="B7746" s="86"/>
    </row>
    <row r="7747" spans="2:2" ht="17.25" x14ac:dyDescent="0.3">
      <c r="B7747" s="86"/>
    </row>
    <row r="7748" spans="2:2" ht="17.25" x14ac:dyDescent="0.3">
      <c r="B7748" s="86"/>
    </row>
    <row r="7749" spans="2:2" ht="17.25" x14ac:dyDescent="0.3">
      <c r="B7749" s="86"/>
    </row>
    <row r="7750" spans="2:2" ht="17.25" x14ac:dyDescent="0.3">
      <c r="B7750" s="86"/>
    </row>
    <row r="7751" spans="2:2" ht="17.25" x14ac:dyDescent="0.3">
      <c r="B7751" s="86"/>
    </row>
    <row r="7752" spans="2:2" ht="17.25" x14ac:dyDescent="0.3">
      <c r="B7752" s="86"/>
    </row>
    <row r="7753" spans="2:2" ht="17.25" x14ac:dyDescent="0.3">
      <c r="B7753" s="86"/>
    </row>
    <row r="7754" spans="2:2" ht="17.25" x14ac:dyDescent="0.3">
      <c r="B7754" s="86"/>
    </row>
    <row r="7755" spans="2:2" ht="17.25" x14ac:dyDescent="0.3">
      <c r="B7755" s="86"/>
    </row>
    <row r="7756" spans="2:2" ht="17.25" x14ac:dyDescent="0.3">
      <c r="B7756" s="86"/>
    </row>
    <row r="7757" spans="2:2" ht="17.25" x14ac:dyDescent="0.3">
      <c r="B7757" s="86"/>
    </row>
    <row r="7758" spans="2:2" ht="17.25" x14ac:dyDescent="0.3">
      <c r="B7758" s="86"/>
    </row>
    <row r="7759" spans="2:2" ht="17.25" x14ac:dyDescent="0.3">
      <c r="B7759" s="86"/>
    </row>
    <row r="7760" spans="2:2" ht="17.25" x14ac:dyDescent="0.3">
      <c r="B7760" s="86"/>
    </row>
    <row r="7761" spans="2:2" ht="17.25" x14ac:dyDescent="0.3">
      <c r="B7761" s="86"/>
    </row>
    <row r="7762" spans="2:2" ht="17.25" x14ac:dyDescent="0.3">
      <c r="B7762" s="86"/>
    </row>
    <row r="7763" spans="2:2" ht="17.25" x14ac:dyDescent="0.3">
      <c r="B7763" s="86"/>
    </row>
    <row r="7764" spans="2:2" ht="17.25" x14ac:dyDescent="0.3">
      <c r="B7764" s="86"/>
    </row>
    <row r="7765" spans="2:2" ht="17.25" x14ac:dyDescent="0.3">
      <c r="B7765" s="86"/>
    </row>
    <row r="7766" spans="2:2" ht="17.25" x14ac:dyDescent="0.3">
      <c r="B7766" s="86"/>
    </row>
    <row r="7767" spans="2:2" ht="17.25" x14ac:dyDescent="0.3">
      <c r="B7767" s="86"/>
    </row>
    <row r="7768" spans="2:2" ht="17.25" x14ac:dyDescent="0.3">
      <c r="B7768" s="86"/>
    </row>
    <row r="7769" spans="2:2" ht="17.25" x14ac:dyDescent="0.3">
      <c r="B7769" s="86"/>
    </row>
    <row r="7770" spans="2:2" ht="17.25" x14ac:dyDescent="0.3">
      <c r="B7770" s="86"/>
    </row>
    <row r="7771" spans="2:2" ht="17.25" x14ac:dyDescent="0.3">
      <c r="B7771" s="86"/>
    </row>
    <row r="7772" spans="2:2" ht="17.25" x14ac:dyDescent="0.3">
      <c r="B7772" s="86"/>
    </row>
    <row r="7773" spans="2:2" ht="17.25" x14ac:dyDescent="0.3">
      <c r="B7773" s="86"/>
    </row>
    <row r="7774" spans="2:2" ht="17.25" x14ac:dyDescent="0.3">
      <c r="B7774" s="86"/>
    </row>
    <row r="7775" spans="2:2" ht="17.25" x14ac:dyDescent="0.3">
      <c r="B7775" s="86"/>
    </row>
    <row r="7776" spans="2:2" ht="17.25" x14ac:dyDescent="0.3">
      <c r="B7776" s="86"/>
    </row>
    <row r="7777" spans="2:2" ht="17.25" x14ac:dyDescent="0.3">
      <c r="B7777" s="86"/>
    </row>
    <row r="7778" spans="2:2" ht="17.25" x14ac:dyDescent="0.3">
      <c r="B7778" s="86"/>
    </row>
    <row r="7779" spans="2:2" ht="17.25" x14ac:dyDescent="0.3">
      <c r="B7779" s="86"/>
    </row>
    <row r="7780" spans="2:2" ht="17.25" x14ac:dyDescent="0.3">
      <c r="B7780" s="86"/>
    </row>
    <row r="7781" spans="2:2" ht="17.25" x14ac:dyDescent="0.3">
      <c r="B7781" s="86"/>
    </row>
    <row r="7782" spans="2:2" ht="17.25" x14ac:dyDescent="0.3">
      <c r="B7782" s="86"/>
    </row>
    <row r="7783" spans="2:2" ht="17.25" x14ac:dyDescent="0.3">
      <c r="B7783" s="86"/>
    </row>
    <row r="7784" spans="2:2" ht="17.25" x14ac:dyDescent="0.3">
      <c r="B7784" s="86"/>
    </row>
    <row r="7785" spans="2:2" ht="17.25" x14ac:dyDescent="0.3">
      <c r="B7785" s="86"/>
    </row>
    <row r="7786" spans="2:2" ht="17.25" x14ac:dyDescent="0.3">
      <c r="B7786" s="86"/>
    </row>
    <row r="7787" spans="2:2" ht="17.25" x14ac:dyDescent="0.3">
      <c r="B7787" s="86"/>
    </row>
    <row r="7788" spans="2:2" ht="17.25" x14ac:dyDescent="0.3">
      <c r="B7788" s="86"/>
    </row>
    <row r="7789" spans="2:2" ht="17.25" x14ac:dyDescent="0.3">
      <c r="B7789" s="86"/>
    </row>
    <row r="7790" spans="2:2" ht="17.25" x14ac:dyDescent="0.3">
      <c r="B7790" s="86"/>
    </row>
    <row r="7791" spans="2:2" ht="17.25" x14ac:dyDescent="0.3">
      <c r="B7791" s="86"/>
    </row>
    <row r="7792" spans="2:2" ht="17.25" x14ac:dyDescent="0.3">
      <c r="B7792" s="86"/>
    </row>
    <row r="7793" spans="2:2" ht="17.25" x14ac:dyDescent="0.3">
      <c r="B7793" s="86"/>
    </row>
    <row r="7794" spans="2:2" ht="17.25" x14ac:dyDescent="0.3">
      <c r="B7794" s="86"/>
    </row>
    <row r="7795" spans="2:2" ht="17.25" x14ac:dyDescent="0.3">
      <c r="B7795" s="86"/>
    </row>
    <row r="7796" spans="2:2" ht="17.25" x14ac:dyDescent="0.3">
      <c r="B7796" s="86"/>
    </row>
    <row r="7797" spans="2:2" ht="17.25" x14ac:dyDescent="0.3">
      <c r="B7797" s="86"/>
    </row>
    <row r="7798" spans="2:2" ht="17.25" x14ac:dyDescent="0.3">
      <c r="B7798" s="86"/>
    </row>
    <row r="7799" spans="2:2" ht="17.25" x14ac:dyDescent="0.3">
      <c r="B7799" s="86"/>
    </row>
    <row r="7800" spans="2:2" ht="17.25" x14ac:dyDescent="0.3">
      <c r="B7800" s="86"/>
    </row>
    <row r="7801" spans="2:2" ht="17.25" x14ac:dyDescent="0.3">
      <c r="B7801" s="86"/>
    </row>
    <row r="7802" spans="2:2" ht="17.25" x14ac:dyDescent="0.3">
      <c r="B7802" s="86"/>
    </row>
    <row r="7803" spans="2:2" ht="17.25" x14ac:dyDescent="0.3">
      <c r="B7803" s="86"/>
    </row>
    <row r="7804" spans="2:2" ht="17.25" x14ac:dyDescent="0.3">
      <c r="B7804" s="86"/>
    </row>
    <row r="7805" spans="2:2" ht="17.25" x14ac:dyDescent="0.3">
      <c r="B7805" s="86"/>
    </row>
    <row r="7806" spans="2:2" ht="17.25" x14ac:dyDescent="0.3">
      <c r="B7806" s="86"/>
    </row>
    <row r="7807" spans="2:2" ht="17.25" x14ac:dyDescent="0.3">
      <c r="B7807" s="86"/>
    </row>
    <row r="7808" spans="2:2" ht="17.25" x14ac:dyDescent="0.3">
      <c r="B7808" s="86"/>
    </row>
    <row r="7809" spans="2:2" ht="17.25" x14ac:dyDescent="0.3">
      <c r="B7809" s="86"/>
    </row>
    <row r="7810" spans="2:2" ht="17.25" x14ac:dyDescent="0.3">
      <c r="B7810" s="86"/>
    </row>
    <row r="7811" spans="2:2" ht="17.25" x14ac:dyDescent="0.3">
      <c r="B7811" s="86"/>
    </row>
    <row r="7812" spans="2:2" ht="17.25" x14ac:dyDescent="0.3">
      <c r="B7812" s="86"/>
    </row>
    <row r="7813" spans="2:2" ht="17.25" x14ac:dyDescent="0.3">
      <c r="B7813" s="86"/>
    </row>
    <row r="7814" spans="2:2" ht="17.25" x14ac:dyDescent="0.3">
      <c r="B7814" s="86"/>
    </row>
    <row r="7815" spans="2:2" ht="17.25" x14ac:dyDescent="0.3">
      <c r="B7815" s="86"/>
    </row>
    <row r="7816" spans="2:2" ht="17.25" x14ac:dyDescent="0.3">
      <c r="B7816" s="86"/>
    </row>
    <row r="7817" spans="2:2" ht="17.25" x14ac:dyDescent="0.3">
      <c r="B7817" s="86"/>
    </row>
    <row r="7818" spans="2:2" ht="17.25" x14ac:dyDescent="0.3">
      <c r="B7818" s="86"/>
    </row>
    <row r="7819" spans="2:2" ht="17.25" x14ac:dyDescent="0.3">
      <c r="B7819" s="86"/>
    </row>
    <row r="7820" spans="2:2" ht="17.25" x14ac:dyDescent="0.3">
      <c r="B7820" s="86"/>
    </row>
    <row r="7821" spans="2:2" ht="17.25" x14ac:dyDescent="0.3">
      <c r="B7821" s="86"/>
    </row>
    <row r="7822" spans="2:2" ht="17.25" x14ac:dyDescent="0.3">
      <c r="B7822" s="86"/>
    </row>
    <row r="7823" spans="2:2" ht="17.25" x14ac:dyDescent="0.3">
      <c r="B7823" s="86"/>
    </row>
    <row r="7824" spans="2:2" ht="17.25" x14ac:dyDescent="0.3">
      <c r="B7824" s="86"/>
    </row>
    <row r="7825" spans="2:2" ht="17.25" x14ac:dyDescent="0.3">
      <c r="B7825" s="86"/>
    </row>
    <row r="7826" spans="2:2" ht="17.25" x14ac:dyDescent="0.3">
      <c r="B7826" s="86"/>
    </row>
    <row r="7827" spans="2:2" ht="17.25" x14ac:dyDescent="0.3">
      <c r="B7827" s="86"/>
    </row>
    <row r="7828" spans="2:2" ht="17.25" x14ac:dyDescent="0.3">
      <c r="B7828" s="86"/>
    </row>
    <row r="7829" spans="2:2" ht="17.25" x14ac:dyDescent="0.3">
      <c r="B7829" s="86"/>
    </row>
    <row r="7830" spans="2:2" ht="17.25" x14ac:dyDescent="0.3">
      <c r="B7830" s="86"/>
    </row>
    <row r="7831" spans="2:2" ht="17.25" x14ac:dyDescent="0.3">
      <c r="B7831" s="86"/>
    </row>
    <row r="7832" spans="2:2" ht="17.25" x14ac:dyDescent="0.3">
      <c r="B7832" s="86"/>
    </row>
    <row r="7833" spans="2:2" ht="17.25" x14ac:dyDescent="0.3">
      <c r="B7833" s="86"/>
    </row>
    <row r="7834" spans="2:2" ht="17.25" x14ac:dyDescent="0.3">
      <c r="B7834" s="86"/>
    </row>
    <row r="7835" spans="2:2" ht="17.25" x14ac:dyDescent="0.3">
      <c r="B7835" s="86"/>
    </row>
    <row r="7836" spans="2:2" ht="17.25" x14ac:dyDescent="0.3">
      <c r="B7836" s="86"/>
    </row>
    <row r="7837" spans="2:2" ht="17.25" x14ac:dyDescent="0.3">
      <c r="B7837" s="86"/>
    </row>
    <row r="7838" spans="2:2" ht="17.25" x14ac:dyDescent="0.3">
      <c r="B7838" s="86"/>
    </row>
    <row r="7839" spans="2:2" ht="17.25" x14ac:dyDescent="0.3">
      <c r="B7839" s="86"/>
    </row>
    <row r="7840" spans="2:2" ht="17.25" x14ac:dyDescent="0.3">
      <c r="B7840" s="86"/>
    </row>
    <row r="7841" spans="2:2" ht="17.25" x14ac:dyDescent="0.3">
      <c r="B7841" s="86"/>
    </row>
    <row r="7842" spans="2:2" ht="17.25" x14ac:dyDescent="0.3">
      <c r="B7842" s="86"/>
    </row>
    <row r="7843" spans="2:2" ht="17.25" x14ac:dyDescent="0.3">
      <c r="B7843" s="86"/>
    </row>
    <row r="7844" spans="2:2" ht="17.25" x14ac:dyDescent="0.3">
      <c r="B7844" s="86"/>
    </row>
    <row r="7845" spans="2:2" ht="17.25" x14ac:dyDescent="0.3">
      <c r="B7845" s="86"/>
    </row>
    <row r="7846" spans="2:2" ht="17.25" x14ac:dyDescent="0.3">
      <c r="B7846" s="86"/>
    </row>
    <row r="7847" spans="2:2" ht="17.25" x14ac:dyDescent="0.3">
      <c r="B7847" s="86"/>
    </row>
    <row r="7848" spans="2:2" ht="17.25" x14ac:dyDescent="0.3">
      <c r="B7848" s="86"/>
    </row>
    <row r="7849" spans="2:2" ht="17.25" x14ac:dyDescent="0.3">
      <c r="B7849" s="86"/>
    </row>
    <row r="7850" spans="2:2" ht="17.25" x14ac:dyDescent="0.3">
      <c r="B7850" s="86"/>
    </row>
    <row r="7851" spans="2:2" ht="17.25" x14ac:dyDescent="0.3">
      <c r="B7851" s="86"/>
    </row>
    <row r="7852" spans="2:2" ht="17.25" x14ac:dyDescent="0.3">
      <c r="B7852" s="86"/>
    </row>
    <row r="7853" spans="2:2" ht="17.25" x14ac:dyDescent="0.3">
      <c r="B7853" s="86"/>
    </row>
    <row r="7854" spans="2:2" ht="17.25" x14ac:dyDescent="0.3">
      <c r="B7854" s="86"/>
    </row>
    <row r="7855" spans="2:2" ht="17.25" x14ac:dyDescent="0.3">
      <c r="B7855" s="86"/>
    </row>
    <row r="7856" spans="2:2" ht="17.25" x14ac:dyDescent="0.3">
      <c r="B7856" s="86"/>
    </row>
    <row r="7857" spans="2:2" ht="17.25" x14ac:dyDescent="0.3">
      <c r="B7857" s="86"/>
    </row>
    <row r="7858" spans="2:2" ht="17.25" x14ac:dyDescent="0.3">
      <c r="B7858" s="86"/>
    </row>
    <row r="7859" spans="2:2" ht="17.25" x14ac:dyDescent="0.3">
      <c r="B7859" s="86"/>
    </row>
    <row r="7860" spans="2:2" ht="17.25" x14ac:dyDescent="0.3">
      <c r="B7860" s="86"/>
    </row>
    <row r="7861" spans="2:2" ht="17.25" x14ac:dyDescent="0.3">
      <c r="B7861" s="86"/>
    </row>
    <row r="7862" spans="2:2" ht="17.25" x14ac:dyDescent="0.3">
      <c r="B7862" s="86"/>
    </row>
    <row r="7863" spans="2:2" ht="17.25" x14ac:dyDescent="0.3">
      <c r="B7863" s="86"/>
    </row>
    <row r="7864" spans="2:2" ht="17.25" x14ac:dyDescent="0.3">
      <c r="B7864" s="86"/>
    </row>
    <row r="7865" spans="2:2" ht="17.25" x14ac:dyDescent="0.3">
      <c r="B7865" s="86"/>
    </row>
    <row r="7866" spans="2:2" ht="17.25" x14ac:dyDescent="0.3">
      <c r="B7866" s="86"/>
    </row>
    <row r="7867" spans="2:2" ht="17.25" x14ac:dyDescent="0.3">
      <c r="B7867" s="86"/>
    </row>
    <row r="7868" spans="2:2" ht="17.25" x14ac:dyDescent="0.3">
      <c r="B7868" s="86"/>
    </row>
    <row r="7869" spans="2:2" ht="17.25" x14ac:dyDescent="0.3">
      <c r="B7869" s="86"/>
    </row>
    <row r="7870" spans="2:2" ht="17.25" x14ac:dyDescent="0.3">
      <c r="B7870" s="86"/>
    </row>
    <row r="7871" spans="2:2" ht="17.25" x14ac:dyDescent="0.3">
      <c r="B7871" s="86"/>
    </row>
    <row r="7872" spans="2:2" ht="17.25" x14ac:dyDescent="0.3">
      <c r="B7872" s="86"/>
    </row>
    <row r="7873" spans="2:2" ht="17.25" x14ac:dyDescent="0.3">
      <c r="B7873" s="86"/>
    </row>
    <row r="7874" spans="2:2" ht="17.25" x14ac:dyDescent="0.3">
      <c r="B7874" s="86"/>
    </row>
    <row r="7875" spans="2:2" ht="17.25" x14ac:dyDescent="0.3">
      <c r="B7875" s="86"/>
    </row>
    <row r="7876" spans="2:2" ht="17.25" x14ac:dyDescent="0.3">
      <c r="B7876" s="86"/>
    </row>
    <row r="7877" spans="2:2" ht="17.25" x14ac:dyDescent="0.3">
      <c r="B7877" s="86"/>
    </row>
    <row r="7878" spans="2:2" ht="17.25" x14ac:dyDescent="0.3">
      <c r="B7878" s="86"/>
    </row>
    <row r="7879" spans="2:2" ht="17.25" x14ac:dyDescent="0.3">
      <c r="B7879" s="86"/>
    </row>
    <row r="7880" spans="2:2" ht="17.25" x14ac:dyDescent="0.3">
      <c r="B7880" s="86"/>
    </row>
    <row r="7881" spans="2:2" ht="17.25" x14ac:dyDescent="0.3">
      <c r="B7881" s="86"/>
    </row>
    <row r="7882" spans="2:2" ht="17.25" x14ac:dyDescent="0.3">
      <c r="B7882" s="86"/>
    </row>
    <row r="7883" spans="2:2" ht="17.25" x14ac:dyDescent="0.3">
      <c r="B7883" s="86"/>
    </row>
    <row r="7884" spans="2:2" ht="17.25" x14ac:dyDescent="0.3">
      <c r="B7884" s="86"/>
    </row>
    <row r="7885" spans="2:2" ht="17.25" x14ac:dyDescent="0.3">
      <c r="B7885" s="86"/>
    </row>
    <row r="7886" spans="2:2" ht="17.25" x14ac:dyDescent="0.3">
      <c r="B7886" s="86"/>
    </row>
    <row r="7887" spans="2:2" ht="17.25" x14ac:dyDescent="0.3">
      <c r="B7887" s="86"/>
    </row>
    <row r="7888" spans="2:2" ht="17.25" x14ac:dyDescent="0.3">
      <c r="B7888" s="86"/>
    </row>
    <row r="7889" spans="2:2" ht="17.25" x14ac:dyDescent="0.3">
      <c r="B7889" s="86"/>
    </row>
    <row r="7890" spans="2:2" ht="17.25" x14ac:dyDescent="0.3">
      <c r="B7890" s="86"/>
    </row>
    <row r="7891" spans="2:2" ht="17.25" x14ac:dyDescent="0.3">
      <c r="B7891" s="86"/>
    </row>
    <row r="7892" spans="2:2" ht="17.25" x14ac:dyDescent="0.3">
      <c r="B7892" s="86"/>
    </row>
    <row r="7893" spans="2:2" ht="17.25" x14ac:dyDescent="0.3">
      <c r="B7893" s="86"/>
    </row>
    <row r="7894" spans="2:2" ht="17.25" x14ac:dyDescent="0.3">
      <c r="B7894" s="86"/>
    </row>
    <row r="7895" spans="2:2" ht="17.25" x14ac:dyDescent="0.3">
      <c r="B7895" s="86"/>
    </row>
    <row r="7896" spans="2:2" ht="17.25" x14ac:dyDescent="0.3">
      <c r="B7896" s="86"/>
    </row>
    <row r="7897" spans="2:2" ht="17.25" x14ac:dyDescent="0.3">
      <c r="B7897" s="86"/>
    </row>
    <row r="7898" spans="2:2" ht="17.25" x14ac:dyDescent="0.3">
      <c r="B7898" s="86"/>
    </row>
    <row r="7899" spans="2:2" ht="17.25" x14ac:dyDescent="0.3">
      <c r="B7899" s="86"/>
    </row>
    <row r="7900" spans="2:2" ht="17.25" x14ac:dyDescent="0.3">
      <c r="B7900" s="86"/>
    </row>
    <row r="7901" spans="2:2" ht="17.25" x14ac:dyDescent="0.3">
      <c r="B7901" s="86"/>
    </row>
    <row r="7902" spans="2:2" ht="17.25" x14ac:dyDescent="0.3">
      <c r="B7902" s="86"/>
    </row>
    <row r="7903" spans="2:2" ht="17.25" x14ac:dyDescent="0.3">
      <c r="B7903" s="86"/>
    </row>
    <row r="7904" spans="2:2" ht="17.25" x14ac:dyDescent="0.3">
      <c r="B7904" s="86"/>
    </row>
    <row r="7905" spans="2:2" ht="17.25" x14ac:dyDescent="0.3">
      <c r="B7905" s="86"/>
    </row>
    <row r="7906" spans="2:2" ht="17.25" x14ac:dyDescent="0.3">
      <c r="B7906" s="86"/>
    </row>
    <row r="7907" spans="2:2" ht="17.25" x14ac:dyDescent="0.3">
      <c r="B7907" s="86"/>
    </row>
    <row r="7908" spans="2:2" ht="17.25" x14ac:dyDescent="0.3">
      <c r="B7908" s="86"/>
    </row>
    <row r="7909" spans="2:2" ht="17.25" x14ac:dyDescent="0.3">
      <c r="B7909" s="86"/>
    </row>
    <row r="7910" spans="2:2" ht="17.25" x14ac:dyDescent="0.3">
      <c r="B7910" s="86"/>
    </row>
    <row r="7911" spans="2:2" ht="17.25" x14ac:dyDescent="0.3">
      <c r="B7911" s="86"/>
    </row>
    <row r="7912" spans="2:2" ht="17.25" x14ac:dyDescent="0.3">
      <c r="B7912" s="86"/>
    </row>
    <row r="7913" spans="2:2" ht="17.25" x14ac:dyDescent="0.3">
      <c r="B7913" s="86"/>
    </row>
    <row r="7914" spans="2:2" ht="17.25" x14ac:dyDescent="0.3">
      <c r="B7914" s="86"/>
    </row>
    <row r="7915" spans="2:2" ht="17.25" x14ac:dyDescent="0.3">
      <c r="B7915" s="86"/>
    </row>
    <row r="7916" spans="2:2" ht="17.25" x14ac:dyDescent="0.3">
      <c r="B7916" s="86"/>
    </row>
    <row r="7917" spans="2:2" ht="17.25" x14ac:dyDescent="0.3">
      <c r="B7917" s="86"/>
    </row>
    <row r="7918" spans="2:2" ht="17.25" x14ac:dyDescent="0.3">
      <c r="B7918" s="86"/>
    </row>
    <row r="7919" spans="2:2" ht="17.25" x14ac:dyDescent="0.3">
      <c r="B7919" s="86"/>
    </row>
    <row r="7920" spans="2:2" ht="17.25" x14ac:dyDescent="0.3">
      <c r="B7920" s="86"/>
    </row>
    <row r="7921" spans="2:2" ht="17.25" x14ac:dyDescent="0.3">
      <c r="B7921" s="86"/>
    </row>
    <row r="7922" spans="2:2" ht="17.25" x14ac:dyDescent="0.3">
      <c r="B7922" s="86"/>
    </row>
    <row r="7923" spans="2:2" ht="17.25" x14ac:dyDescent="0.3">
      <c r="B7923" s="86"/>
    </row>
    <row r="7924" spans="2:2" ht="17.25" x14ac:dyDescent="0.3">
      <c r="B7924" s="86"/>
    </row>
    <row r="7925" spans="2:2" ht="17.25" x14ac:dyDescent="0.3">
      <c r="B7925" s="86"/>
    </row>
    <row r="7926" spans="2:2" ht="17.25" x14ac:dyDescent="0.3">
      <c r="B7926" s="86"/>
    </row>
    <row r="7927" spans="2:2" ht="17.25" x14ac:dyDescent="0.3">
      <c r="B7927" s="86"/>
    </row>
    <row r="7928" spans="2:2" ht="17.25" x14ac:dyDescent="0.3">
      <c r="B7928" s="86"/>
    </row>
    <row r="7929" spans="2:2" ht="17.25" x14ac:dyDescent="0.3">
      <c r="B7929" s="86"/>
    </row>
    <row r="7930" spans="2:2" ht="17.25" x14ac:dyDescent="0.3">
      <c r="B7930" s="86"/>
    </row>
    <row r="7931" spans="2:2" ht="17.25" x14ac:dyDescent="0.3">
      <c r="B7931" s="86"/>
    </row>
    <row r="7932" spans="2:2" ht="17.25" x14ac:dyDescent="0.3">
      <c r="B7932" s="86"/>
    </row>
    <row r="7933" spans="2:2" ht="17.25" x14ac:dyDescent="0.3">
      <c r="B7933" s="86"/>
    </row>
    <row r="7934" spans="2:2" ht="17.25" x14ac:dyDescent="0.3">
      <c r="B7934" s="86"/>
    </row>
    <row r="7935" spans="2:2" ht="17.25" x14ac:dyDescent="0.3">
      <c r="B7935" s="86"/>
    </row>
    <row r="7936" spans="2:2" ht="17.25" x14ac:dyDescent="0.3">
      <c r="B7936" s="86"/>
    </row>
    <row r="7937" spans="2:2" ht="17.25" x14ac:dyDescent="0.3">
      <c r="B7937" s="86"/>
    </row>
    <row r="7938" spans="2:2" ht="17.25" x14ac:dyDescent="0.3">
      <c r="B7938" s="86"/>
    </row>
    <row r="7939" spans="2:2" ht="17.25" x14ac:dyDescent="0.3">
      <c r="B7939" s="86"/>
    </row>
    <row r="7940" spans="2:2" ht="17.25" x14ac:dyDescent="0.3">
      <c r="B7940" s="86"/>
    </row>
    <row r="7941" spans="2:2" ht="17.25" x14ac:dyDescent="0.3">
      <c r="B7941" s="86"/>
    </row>
    <row r="7942" spans="2:2" ht="17.25" x14ac:dyDescent="0.3">
      <c r="B7942" s="86"/>
    </row>
    <row r="7943" spans="2:2" ht="17.25" x14ac:dyDescent="0.3">
      <c r="B7943" s="86"/>
    </row>
    <row r="7944" spans="2:2" ht="17.25" x14ac:dyDescent="0.3">
      <c r="B7944" s="86"/>
    </row>
    <row r="7945" spans="2:2" ht="17.25" x14ac:dyDescent="0.3">
      <c r="B7945" s="86"/>
    </row>
    <row r="7946" spans="2:2" ht="17.25" x14ac:dyDescent="0.3">
      <c r="B7946" s="86"/>
    </row>
    <row r="7947" spans="2:2" ht="17.25" x14ac:dyDescent="0.3">
      <c r="B7947" s="86"/>
    </row>
    <row r="7948" spans="2:2" ht="17.25" x14ac:dyDescent="0.3">
      <c r="B7948" s="86"/>
    </row>
    <row r="7949" spans="2:2" ht="17.25" x14ac:dyDescent="0.3">
      <c r="B7949" s="86"/>
    </row>
    <row r="7950" spans="2:2" ht="17.25" x14ac:dyDescent="0.3">
      <c r="B7950" s="86"/>
    </row>
    <row r="7951" spans="2:2" ht="17.25" x14ac:dyDescent="0.3">
      <c r="B7951" s="86"/>
    </row>
    <row r="7952" spans="2:2" ht="17.25" x14ac:dyDescent="0.3">
      <c r="B7952" s="86"/>
    </row>
    <row r="7953" spans="2:2" ht="17.25" x14ac:dyDescent="0.3">
      <c r="B7953" s="86"/>
    </row>
    <row r="7954" spans="2:2" ht="17.25" x14ac:dyDescent="0.3">
      <c r="B7954" s="86"/>
    </row>
    <row r="7955" spans="2:2" ht="17.25" x14ac:dyDescent="0.3">
      <c r="B7955" s="86"/>
    </row>
    <row r="7956" spans="2:2" ht="17.25" x14ac:dyDescent="0.3">
      <c r="B7956" s="86"/>
    </row>
    <row r="7957" spans="2:2" ht="17.25" x14ac:dyDescent="0.3">
      <c r="B7957" s="86"/>
    </row>
    <row r="7958" spans="2:2" ht="17.25" x14ac:dyDescent="0.3">
      <c r="B7958" s="86"/>
    </row>
    <row r="7959" spans="2:2" ht="17.25" x14ac:dyDescent="0.3">
      <c r="B7959" s="86"/>
    </row>
    <row r="7960" spans="2:2" ht="17.25" x14ac:dyDescent="0.3">
      <c r="B7960" s="86"/>
    </row>
    <row r="7961" spans="2:2" ht="17.25" x14ac:dyDescent="0.3">
      <c r="B7961" s="86"/>
    </row>
    <row r="7962" spans="2:2" ht="17.25" x14ac:dyDescent="0.3">
      <c r="B7962" s="86"/>
    </row>
    <row r="7963" spans="2:2" ht="17.25" x14ac:dyDescent="0.3">
      <c r="B7963" s="86"/>
    </row>
    <row r="7964" spans="2:2" ht="17.25" x14ac:dyDescent="0.3">
      <c r="B7964" s="86"/>
    </row>
    <row r="7965" spans="2:2" ht="17.25" x14ac:dyDescent="0.3">
      <c r="B7965" s="86"/>
    </row>
    <row r="7966" spans="2:2" ht="17.25" x14ac:dyDescent="0.3">
      <c r="B7966" s="86"/>
    </row>
    <row r="7967" spans="2:2" ht="17.25" x14ac:dyDescent="0.3">
      <c r="B7967" s="86"/>
    </row>
    <row r="7968" spans="2:2" ht="17.25" x14ac:dyDescent="0.3">
      <c r="B7968" s="86"/>
    </row>
    <row r="7969" spans="2:2" ht="17.25" x14ac:dyDescent="0.3">
      <c r="B7969" s="86"/>
    </row>
    <row r="7970" spans="2:2" ht="17.25" x14ac:dyDescent="0.3">
      <c r="B7970" s="86"/>
    </row>
    <row r="7971" spans="2:2" ht="17.25" x14ac:dyDescent="0.3">
      <c r="B7971" s="86"/>
    </row>
    <row r="7972" spans="2:2" ht="17.25" x14ac:dyDescent="0.3">
      <c r="B7972" s="86"/>
    </row>
    <row r="7973" spans="2:2" ht="17.25" x14ac:dyDescent="0.3">
      <c r="B7973" s="86"/>
    </row>
    <row r="7974" spans="2:2" ht="17.25" x14ac:dyDescent="0.3">
      <c r="B7974" s="86"/>
    </row>
    <row r="7975" spans="2:2" ht="17.25" x14ac:dyDescent="0.3">
      <c r="B7975" s="86"/>
    </row>
    <row r="7976" spans="2:2" ht="17.25" x14ac:dyDescent="0.3">
      <c r="B7976" s="86"/>
    </row>
    <row r="7977" spans="2:2" ht="17.25" x14ac:dyDescent="0.3">
      <c r="B7977" s="86"/>
    </row>
    <row r="7978" spans="2:2" ht="17.25" x14ac:dyDescent="0.3">
      <c r="B7978" s="86"/>
    </row>
    <row r="7979" spans="2:2" ht="17.25" x14ac:dyDescent="0.3">
      <c r="B7979" s="86"/>
    </row>
    <row r="7980" spans="2:2" ht="17.25" x14ac:dyDescent="0.3">
      <c r="B7980" s="86"/>
    </row>
    <row r="7981" spans="2:2" ht="17.25" x14ac:dyDescent="0.3">
      <c r="B7981" s="86"/>
    </row>
    <row r="7982" spans="2:2" ht="17.25" x14ac:dyDescent="0.3">
      <c r="B7982" s="86"/>
    </row>
    <row r="7983" spans="2:2" ht="17.25" x14ac:dyDescent="0.3">
      <c r="B7983" s="86"/>
    </row>
    <row r="7984" spans="2:2" ht="17.25" x14ac:dyDescent="0.3">
      <c r="B7984" s="86"/>
    </row>
    <row r="7985" spans="2:2" ht="17.25" x14ac:dyDescent="0.3">
      <c r="B7985" s="86"/>
    </row>
    <row r="7986" spans="2:2" ht="17.25" x14ac:dyDescent="0.3">
      <c r="B7986" s="86"/>
    </row>
    <row r="7987" spans="2:2" ht="17.25" x14ac:dyDescent="0.3">
      <c r="B7987" s="86"/>
    </row>
    <row r="7988" spans="2:2" ht="17.25" x14ac:dyDescent="0.3">
      <c r="B7988" s="86"/>
    </row>
    <row r="7989" spans="2:2" ht="17.25" x14ac:dyDescent="0.3">
      <c r="B7989" s="86"/>
    </row>
    <row r="7990" spans="2:2" ht="17.25" x14ac:dyDescent="0.3">
      <c r="B7990" s="86"/>
    </row>
    <row r="7991" spans="2:2" ht="17.25" x14ac:dyDescent="0.3">
      <c r="B7991" s="86"/>
    </row>
    <row r="7992" spans="2:2" ht="17.25" x14ac:dyDescent="0.3">
      <c r="B7992" s="86"/>
    </row>
    <row r="7993" spans="2:2" ht="17.25" x14ac:dyDescent="0.3">
      <c r="B7993" s="86"/>
    </row>
    <row r="7994" spans="2:2" ht="17.25" x14ac:dyDescent="0.3">
      <c r="B7994" s="86"/>
    </row>
    <row r="7995" spans="2:2" ht="17.25" x14ac:dyDescent="0.3">
      <c r="B7995" s="86"/>
    </row>
    <row r="7996" spans="2:2" ht="17.25" x14ac:dyDescent="0.3">
      <c r="B7996" s="86"/>
    </row>
    <row r="7997" spans="2:2" ht="17.25" x14ac:dyDescent="0.3">
      <c r="B7997" s="86"/>
    </row>
    <row r="7998" spans="2:2" ht="17.25" x14ac:dyDescent="0.3">
      <c r="B7998" s="86"/>
    </row>
    <row r="7999" spans="2:2" ht="17.25" x14ac:dyDescent="0.3">
      <c r="B7999" s="86"/>
    </row>
    <row r="8000" spans="2:2" ht="17.25" x14ac:dyDescent="0.3">
      <c r="B8000" s="86"/>
    </row>
    <row r="8001" spans="2:2" ht="17.25" x14ac:dyDescent="0.3">
      <c r="B8001" s="86"/>
    </row>
    <row r="8002" spans="2:2" ht="17.25" x14ac:dyDescent="0.3">
      <c r="B8002" s="86"/>
    </row>
    <row r="8003" spans="2:2" ht="17.25" x14ac:dyDescent="0.3">
      <c r="B8003" s="86"/>
    </row>
    <row r="8004" spans="2:2" ht="17.25" x14ac:dyDescent="0.3">
      <c r="B8004" s="86"/>
    </row>
    <row r="8005" spans="2:2" ht="17.25" x14ac:dyDescent="0.3">
      <c r="B8005" s="86"/>
    </row>
    <row r="8006" spans="2:2" ht="17.25" x14ac:dyDescent="0.3">
      <c r="B8006" s="86"/>
    </row>
    <row r="8007" spans="2:2" ht="17.25" x14ac:dyDescent="0.3">
      <c r="B8007" s="86"/>
    </row>
    <row r="8008" spans="2:2" ht="17.25" x14ac:dyDescent="0.3">
      <c r="B8008" s="86"/>
    </row>
    <row r="8009" spans="2:2" ht="17.25" x14ac:dyDescent="0.3">
      <c r="B8009" s="86"/>
    </row>
    <row r="8010" spans="2:2" ht="17.25" x14ac:dyDescent="0.3">
      <c r="B8010" s="86"/>
    </row>
    <row r="8011" spans="2:2" ht="17.25" x14ac:dyDescent="0.3">
      <c r="B8011" s="86"/>
    </row>
    <row r="8012" spans="2:2" ht="17.25" x14ac:dyDescent="0.3">
      <c r="B8012" s="86"/>
    </row>
    <row r="8013" spans="2:2" ht="17.25" x14ac:dyDescent="0.3">
      <c r="B8013" s="86"/>
    </row>
    <row r="8014" spans="2:2" ht="17.25" x14ac:dyDescent="0.3">
      <c r="B8014" s="86"/>
    </row>
    <row r="8015" spans="2:2" ht="17.25" x14ac:dyDescent="0.3">
      <c r="B8015" s="86"/>
    </row>
    <row r="8016" spans="2:2" ht="17.25" x14ac:dyDescent="0.3">
      <c r="B8016" s="86"/>
    </row>
    <row r="8017" spans="2:2" ht="17.25" x14ac:dyDescent="0.3">
      <c r="B8017" s="86"/>
    </row>
    <row r="8018" spans="2:2" ht="17.25" x14ac:dyDescent="0.3">
      <c r="B8018" s="86"/>
    </row>
    <row r="8019" spans="2:2" ht="17.25" x14ac:dyDescent="0.3">
      <c r="B8019" s="86"/>
    </row>
    <row r="8020" spans="2:2" ht="17.25" x14ac:dyDescent="0.3">
      <c r="B8020" s="86"/>
    </row>
    <row r="8021" spans="2:2" ht="17.25" x14ac:dyDescent="0.3">
      <c r="B8021" s="86"/>
    </row>
    <row r="8022" spans="2:2" ht="17.25" x14ac:dyDescent="0.3">
      <c r="B8022" s="86"/>
    </row>
    <row r="8023" spans="2:2" ht="17.25" x14ac:dyDescent="0.3">
      <c r="B8023" s="86"/>
    </row>
    <row r="8024" spans="2:2" ht="17.25" x14ac:dyDescent="0.3">
      <c r="B8024" s="86"/>
    </row>
    <row r="8025" spans="2:2" ht="17.25" x14ac:dyDescent="0.3">
      <c r="B8025" s="86"/>
    </row>
    <row r="8026" spans="2:2" ht="17.25" x14ac:dyDescent="0.3">
      <c r="B8026" s="86"/>
    </row>
    <row r="8027" spans="2:2" ht="17.25" x14ac:dyDescent="0.3">
      <c r="B8027" s="86"/>
    </row>
    <row r="8028" spans="2:2" ht="17.25" x14ac:dyDescent="0.3">
      <c r="B8028" s="86"/>
    </row>
    <row r="8029" spans="2:2" ht="17.25" x14ac:dyDescent="0.3">
      <c r="B8029" s="86"/>
    </row>
    <row r="8030" spans="2:2" ht="17.25" x14ac:dyDescent="0.3">
      <c r="B8030" s="86"/>
    </row>
    <row r="8031" spans="2:2" ht="17.25" x14ac:dyDescent="0.3">
      <c r="B8031" s="86"/>
    </row>
    <row r="8032" spans="2:2" ht="17.25" x14ac:dyDescent="0.3">
      <c r="B8032" s="86"/>
    </row>
    <row r="8033" spans="2:2" ht="17.25" x14ac:dyDescent="0.3">
      <c r="B8033" s="86"/>
    </row>
    <row r="8034" spans="2:2" ht="17.25" x14ac:dyDescent="0.3">
      <c r="B8034" s="86"/>
    </row>
    <row r="8035" spans="2:2" ht="17.25" x14ac:dyDescent="0.3">
      <c r="B8035" s="86"/>
    </row>
    <row r="8036" spans="2:2" ht="17.25" x14ac:dyDescent="0.3">
      <c r="B8036" s="86"/>
    </row>
    <row r="8037" spans="2:2" ht="17.25" x14ac:dyDescent="0.3">
      <c r="B8037" s="86"/>
    </row>
    <row r="8038" spans="2:2" ht="17.25" x14ac:dyDescent="0.3">
      <c r="B8038" s="86"/>
    </row>
    <row r="8039" spans="2:2" ht="17.25" x14ac:dyDescent="0.3">
      <c r="B8039" s="86"/>
    </row>
    <row r="8040" spans="2:2" ht="17.25" x14ac:dyDescent="0.3">
      <c r="B8040" s="86"/>
    </row>
    <row r="8041" spans="2:2" ht="17.25" x14ac:dyDescent="0.3">
      <c r="B8041" s="86"/>
    </row>
    <row r="8042" spans="2:2" ht="17.25" x14ac:dyDescent="0.3">
      <c r="B8042" s="86"/>
    </row>
    <row r="8043" spans="2:2" ht="17.25" x14ac:dyDescent="0.3">
      <c r="B8043" s="86"/>
    </row>
    <row r="8044" spans="2:2" ht="17.25" x14ac:dyDescent="0.3">
      <c r="B8044" s="86"/>
    </row>
    <row r="8045" spans="2:2" ht="17.25" x14ac:dyDescent="0.3">
      <c r="B8045" s="86"/>
    </row>
    <row r="8046" spans="2:2" ht="17.25" x14ac:dyDescent="0.3">
      <c r="B8046" s="86"/>
    </row>
    <row r="8047" spans="2:2" ht="17.25" x14ac:dyDescent="0.3">
      <c r="B8047" s="86"/>
    </row>
    <row r="8048" spans="2:2" ht="17.25" x14ac:dyDescent="0.3">
      <c r="B8048" s="86"/>
    </row>
    <row r="8049" spans="2:2" ht="17.25" x14ac:dyDescent="0.3">
      <c r="B8049" s="86"/>
    </row>
    <row r="8050" spans="2:2" ht="17.25" x14ac:dyDescent="0.3">
      <c r="B8050" s="86"/>
    </row>
    <row r="8051" spans="2:2" ht="17.25" x14ac:dyDescent="0.3">
      <c r="B8051" s="86"/>
    </row>
    <row r="8052" spans="2:2" ht="17.25" x14ac:dyDescent="0.3">
      <c r="B8052" s="86"/>
    </row>
    <row r="8053" spans="2:2" ht="17.25" x14ac:dyDescent="0.3">
      <c r="B8053" s="86"/>
    </row>
    <row r="8054" spans="2:2" ht="17.25" x14ac:dyDescent="0.3">
      <c r="B8054" s="86"/>
    </row>
    <row r="8055" spans="2:2" ht="17.25" x14ac:dyDescent="0.3">
      <c r="B8055" s="86"/>
    </row>
    <row r="8056" spans="2:2" ht="17.25" x14ac:dyDescent="0.3">
      <c r="B8056" s="86"/>
    </row>
    <row r="8057" spans="2:2" ht="17.25" x14ac:dyDescent="0.3">
      <c r="B8057" s="86"/>
    </row>
    <row r="8058" spans="2:2" ht="17.25" x14ac:dyDescent="0.3">
      <c r="B8058" s="86"/>
    </row>
    <row r="8059" spans="2:2" ht="17.25" x14ac:dyDescent="0.3">
      <c r="B8059" s="86"/>
    </row>
    <row r="8060" spans="2:2" ht="17.25" x14ac:dyDescent="0.3">
      <c r="B8060" s="86"/>
    </row>
    <row r="8061" spans="2:2" ht="17.25" x14ac:dyDescent="0.3">
      <c r="B8061" s="86"/>
    </row>
    <row r="8062" spans="2:2" ht="17.25" x14ac:dyDescent="0.3">
      <c r="B8062" s="86"/>
    </row>
    <row r="8063" spans="2:2" ht="17.25" x14ac:dyDescent="0.3">
      <c r="B8063" s="86"/>
    </row>
    <row r="8064" spans="2:2" ht="17.25" x14ac:dyDescent="0.3">
      <c r="B8064" s="86"/>
    </row>
    <row r="8065" spans="2:2" ht="17.25" x14ac:dyDescent="0.3">
      <c r="B8065" s="86"/>
    </row>
    <row r="8066" spans="2:2" ht="17.25" x14ac:dyDescent="0.3">
      <c r="B8066" s="86"/>
    </row>
    <row r="8067" spans="2:2" ht="17.25" x14ac:dyDescent="0.3">
      <c r="B8067" s="86"/>
    </row>
    <row r="8068" spans="2:2" ht="17.25" x14ac:dyDescent="0.3">
      <c r="B8068" s="86"/>
    </row>
    <row r="8069" spans="2:2" ht="17.25" x14ac:dyDescent="0.3">
      <c r="B8069" s="86"/>
    </row>
    <row r="8070" spans="2:2" ht="17.25" x14ac:dyDescent="0.3">
      <c r="B8070" s="86"/>
    </row>
    <row r="8071" spans="2:2" ht="17.25" x14ac:dyDescent="0.3">
      <c r="B8071" s="86"/>
    </row>
    <row r="8072" spans="2:2" ht="17.25" x14ac:dyDescent="0.3">
      <c r="B8072" s="86"/>
    </row>
    <row r="8073" spans="2:2" ht="17.25" x14ac:dyDescent="0.3">
      <c r="B8073" s="86"/>
    </row>
    <row r="8074" spans="2:2" ht="17.25" x14ac:dyDescent="0.3">
      <c r="B8074" s="86"/>
    </row>
    <row r="8075" spans="2:2" ht="17.25" x14ac:dyDescent="0.3">
      <c r="B8075" s="86"/>
    </row>
    <row r="8076" spans="2:2" ht="17.25" x14ac:dyDescent="0.3">
      <c r="B8076" s="86"/>
    </row>
    <row r="8077" spans="2:2" ht="17.25" x14ac:dyDescent="0.3">
      <c r="B8077" s="86"/>
    </row>
    <row r="8078" spans="2:2" ht="17.25" x14ac:dyDescent="0.3">
      <c r="B8078" s="86"/>
    </row>
    <row r="8079" spans="2:2" ht="17.25" x14ac:dyDescent="0.3">
      <c r="B8079" s="86"/>
    </row>
    <row r="8080" spans="2:2" ht="17.25" x14ac:dyDescent="0.3">
      <c r="B8080" s="86"/>
    </row>
    <row r="8081" spans="2:2" ht="17.25" x14ac:dyDescent="0.3">
      <c r="B8081" s="86"/>
    </row>
    <row r="8082" spans="2:2" ht="17.25" x14ac:dyDescent="0.3">
      <c r="B8082" s="86"/>
    </row>
    <row r="8083" spans="2:2" ht="17.25" x14ac:dyDescent="0.3">
      <c r="B8083" s="86"/>
    </row>
    <row r="8084" spans="2:2" ht="17.25" x14ac:dyDescent="0.3">
      <c r="B8084" s="86"/>
    </row>
    <row r="8085" spans="2:2" ht="17.25" x14ac:dyDescent="0.3">
      <c r="B8085" s="86"/>
    </row>
    <row r="8086" spans="2:2" ht="17.25" x14ac:dyDescent="0.3">
      <c r="B8086" s="86"/>
    </row>
    <row r="8087" spans="2:2" ht="17.25" x14ac:dyDescent="0.3">
      <c r="B8087" s="86"/>
    </row>
    <row r="8088" spans="2:2" ht="17.25" x14ac:dyDescent="0.3">
      <c r="B8088" s="86"/>
    </row>
    <row r="8089" spans="2:2" ht="17.25" x14ac:dyDescent="0.3">
      <c r="B8089" s="86"/>
    </row>
    <row r="8090" spans="2:2" ht="17.25" x14ac:dyDescent="0.3">
      <c r="B8090" s="86"/>
    </row>
    <row r="8091" spans="2:2" ht="17.25" x14ac:dyDescent="0.3">
      <c r="B8091" s="86"/>
    </row>
    <row r="8092" spans="2:2" ht="17.25" x14ac:dyDescent="0.3">
      <c r="B8092" s="86"/>
    </row>
    <row r="8093" spans="2:2" ht="17.25" x14ac:dyDescent="0.3">
      <c r="B8093" s="86"/>
    </row>
    <row r="8094" spans="2:2" ht="17.25" x14ac:dyDescent="0.3">
      <c r="B8094" s="86"/>
    </row>
    <row r="8095" spans="2:2" ht="17.25" x14ac:dyDescent="0.3">
      <c r="B8095" s="86"/>
    </row>
    <row r="8096" spans="2:2" ht="17.25" x14ac:dyDescent="0.3">
      <c r="B8096" s="86"/>
    </row>
    <row r="8097" spans="2:2" ht="17.25" x14ac:dyDescent="0.3">
      <c r="B8097" s="86"/>
    </row>
    <row r="8098" spans="2:2" ht="17.25" x14ac:dyDescent="0.3">
      <c r="B8098" s="86"/>
    </row>
    <row r="8099" spans="2:2" ht="17.25" x14ac:dyDescent="0.3">
      <c r="B8099" s="86"/>
    </row>
    <row r="8100" spans="2:2" ht="17.25" x14ac:dyDescent="0.3">
      <c r="B8100" s="86"/>
    </row>
    <row r="8101" spans="2:2" ht="17.25" x14ac:dyDescent="0.3">
      <c r="B8101" s="86"/>
    </row>
    <row r="8102" spans="2:2" ht="17.25" x14ac:dyDescent="0.3">
      <c r="B8102" s="86"/>
    </row>
    <row r="8103" spans="2:2" ht="17.25" x14ac:dyDescent="0.3">
      <c r="B8103" s="86"/>
    </row>
    <row r="8104" spans="2:2" ht="17.25" x14ac:dyDescent="0.3">
      <c r="B8104" s="86"/>
    </row>
    <row r="8105" spans="2:2" ht="17.25" x14ac:dyDescent="0.3">
      <c r="B8105" s="86"/>
    </row>
    <row r="8106" spans="2:2" ht="17.25" x14ac:dyDescent="0.3">
      <c r="B8106" s="86"/>
    </row>
    <row r="8107" spans="2:2" ht="17.25" x14ac:dyDescent="0.3">
      <c r="B8107" s="86"/>
    </row>
    <row r="8108" spans="2:2" ht="17.25" x14ac:dyDescent="0.3">
      <c r="B8108" s="86"/>
    </row>
    <row r="8109" spans="2:2" ht="17.25" x14ac:dyDescent="0.3">
      <c r="B8109" s="86"/>
    </row>
    <row r="8110" spans="2:2" ht="17.25" x14ac:dyDescent="0.3">
      <c r="B8110" s="86"/>
    </row>
    <row r="8111" spans="2:2" ht="17.25" x14ac:dyDescent="0.3">
      <c r="B8111" s="86"/>
    </row>
    <row r="8112" spans="2:2" ht="17.25" x14ac:dyDescent="0.3">
      <c r="B8112" s="86"/>
    </row>
    <row r="8113" spans="2:2" ht="17.25" x14ac:dyDescent="0.3">
      <c r="B8113" s="86"/>
    </row>
    <row r="8114" spans="2:2" ht="17.25" x14ac:dyDescent="0.3">
      <c r="B8114" s="86"/>
    </row>
    <row r="8115" spans="2:2" ht="17.25" x14ac:dyDescent="0.3">
      <c r="B8115" s="86"/>
    </row>
    <row r="8116" spans="2:2" ht="17.25" x14ac:dyDescent="0.3">
      <c r="B8116" s="86"/>
    </row>
    <row r="8117" spans="2:2" ht="17.25" x14ac:dyDescent="0.3">
      <c r="B8117" s="86"/>
    </row>
    <row r="8118" spans="2:2" ht="17.25" x14ac:dyDescent="0.3">
      <c r="B8118" s="86"/>
    </row>
    <row r="8119" spans="2:2" ht="17.25" x14ac:dyDescent="0.3">
      <c r="B8119" s="86"/>
    </row>
    <row r="8120" spans="2:2" ht="17.25" x14ac:dyDescent="0.3">
      <c r="B8120" s="86"/>
    </row>
    <row r="8121" spans="2:2" ht="17.25" x14ac:dyDescent="0.3">
      <c r="B8121" s="86"/>
    </row>
    <row r="8122" spans="2:2" ht="17.25" x14ac:dyDescent="0.3">
      <c r="B8122" s="86"/>
    </row>
    <row r="8123" spans="2:2" ht="17.25" x14ac:dyDescent="0.3">
      <c r="B8123" s="86"/>
    </row>
    <row r="8124" spans="2:2" ht="17.25" x14ac:dyDescent="0.3">
      <c r="B8124" s="86"/>
    </row>
    <row r="8125" spans="2:2" ht="17.25" x14ac:dyDescent="0.3">
      <c r="B8125" s="86"/>
    </row>
    <row r="8126" spans="2:2" ht="17.25" x14ac:dyDescent="0.3">
      <c r="B8126" s="86"/>
    </row>
    <row r="8127" spans="2:2" ht="17.25" x14ac:dyDescent="0.3">
      <c r="B8127" s="86"/>
    </row>
    <row r="8128" spans="2:2" ht="17.25" x14ac:dyDescent="0.3">
      <c r="B8128" s="86"/>
    </row>
    <row r="8129" spans="2:2" ht="17.25" x14ac:dyDescent="0.3">
      <c r="B8129" s="86"/>
    </row>
    <row r="8130" spans="2:2" ht="17.25" x14ac:dyDescent="0.3">
      <c r="B8130" s="86"/>
    </row>
    <row r="8131" spans="2:2" ht="17.25" x14ac:dyDescent="0.3">
      <c r="B8131" s="86"/>
    </row>
    <row r="8132" spans="2:2" ht="17.25" x14ac:dyDescent="0.3">
      <c r="B8132" s="86"/>
    </row>
    <row r="8133" spans="2:2" ht="17.25" x14ac:dyDescent="0.3">
      <c r="B8133" s="86"/>
    </row>
    <row r="8134" spans="2:2" ht="17.25" x14ac:dyDescent="0.3">
      <c r="B8134" s="86"/>
    </row>
    <row r="8135" spans="2:2" ht="17.25" x14ac:dyDescent="0.3">
      <c r="B8135" s="86"/>
    </row>
    <row r="8136" spans="2:2" ht="17.25" x14ac:dyDescent="0.3">
      <c r="B8136" s="86"/>
    </row>
    <row r="8137" spans="2:2" ht="17.25" x14ac:dyDescent="0.3">
      <c r="B8137" s="86"/>
    </row>
    <row r="8138" spans="2:2" ht="17.25" x14ac:dyDescent="0.3">
      <c r="B8138" s="86"/>
    </row>
    <row r="8139" spans="2:2" ht="17.25" x14ac:dyDescent="0.3">
      <c r="B8139" s="86"/>
    </row>
    <row r="8140" spans="2:2" ht="17.25" x14ac:dyDescent="0.3">
      <c r="B8140" s="86"/>
    </row>
    <row r="8141" spans="2:2" ht="17.25" x14ac:dyDescent="0.3">
      <c r="B8141" s="86"/>
    </row>
    <row r="8142" spans="2:2" ht="17.25" x14ac:dyDescent="0.3">
      <c r="B8142" s="86"/>
    </row>
    <row r="8143" spans="2:2" ht="17.25" x14ac:dyDescent="0.3">
      <c r="B8143" s="86"/>
    </row>
    <row r="8144" spans="2:2" ht="17.25" x14ac:dyDescent="0.3">
      <c r="B8144" s="86"/>
    </row>
    <row r="8145" spans="2:2" ht="17.25" x14ac:dyDescent="0.3">
      <c r="B8145" s="86"/>
    </row>
    <row r="8146" spans="2:2" ht="17.25" x14ac:dyDescent="0.3">
      <c r="B8146" s="86"/>
    </row>
    <row r="8147" spans="2:2" ht="17.25" x14ac:dyDescent="0.3">
      <c r="B8147" s="86"/>
    </row>
    <row r="8148" spans="2:2" ht="17.25" x14ac:dyDescent="0.3">
      <c r="B8148" s="86"/>
    </row>
    <row r="8149" spans="2:2" ht="17.25" x14ac:dyDescent="0.3">
      <c r="B8149" s="86"/>
    </row>
    <row r="8150" spans="2:2" ht="17.25" x14ac:dyDescent="0.3">
      <c r="B8150" s="86"/>
    </row>
    <row r="8151" spans="2:2" ht="17.25" x14ac:dyDescent="0.3">
      <c r="B8151" s="86"/>
    </row>
    <row r="8152" spans="2:2" ht="17.25" x14ac:dyDescent="0.3">
      <c r="B8152" s="86"/>
    </row>
    <row r="8153" spans="2:2" ht="17.25" x14ac:dyDescent="0.3">
      <c r="B8153" s="86"/>
    </row>
    <row r="8154" spans="2:2" ht="17.25" x14ac:dyDescent="0.3">
      <c r="B8154" s="86"/>
    </row>
    <row r="8155" spans="2:2" ht="17.25" x14ac:dyDescent="0.3">
      <c r="B8155" s="86"/>
    </row>
    <row r="8156" spans="2:2" ht="17.25" x14ac:dyDescent="0.3">
      <c r="B8156" s="86"/>
    </row>
    <row r="8157" spans="2:2" ht="17.25" x14ac:dyDescent="0.3">
      <c r="B8157" s="86"/>
    </row>
    <row r="8158" spans="2:2" ht="17.25" x14ac:dyDescent="0.3">
      <c r="B8158" s="86"/>
    </row>
    <row r="8159" spans="2:2" ht="17.25" x14ac:dyDescent="0.3">
      <c r="B8159" s="86"/>
    </row>
    <row r="8160" spans="2:2" ht="17.25" x14ac:dyDescent="0.3">
      <c r="B8160" s="86"/>
    </row>
    <row r="8161" spans="2:2" ht="17.25" x14ac:dyDescent="0.3">
      <c r="B8161" s="86"/>
    </row>
    <row r="8162" spans="2:2" ht="17.25" x14ac:dyDescent="0.3">
      <c r="B8162" s="86"/>
    </row>
    <row r="8163" spans="2:2" ht="17.25" x14ac:dyDescent="0.3">
      <c r="B8163" s="86"/>
    </row>
    <row r="8164" spans="2:2" ht="17.25" x14ac:dyDescent="0.3">
      <c r="B8164" s="86"/>
    </row>
    <row r="8165" spans="2:2" ht="17.25" x14ac:dyDescent="0.3">
      <c r="B8165" s="86"/>
    </row>
    <row r="8166" spans="2:2" ht="17.25" x14ac:dyDescent="0.3">
      <c r="B8166" s="86"/>
    </row>
    <row r="8167" spans="2:2" ht="17.25" x14ac:dyDescent="0.3">
      <c r="B8167" s="86"/>
    </row>
    <row r="8168" spans="2:2" ht="17.25" x14ac:dyDescent="0.3">
      <c r="B8168" s="86"/>
    </row>
    <row r="8169" spans="2:2" ht="17.25" x14ac:dyDescent="0.3">
      <c r="B8169" s="86"/>
    </row>
    <row r="8170" spans="2:2" ht="17.25" x14ac:dyDescent="0.3">
      <c r="B8170" s="86"/>
    </row>
    <row r="8171" spans="2:2" ht="17.25" x14ac:dyDescent="0.3">
      <c r="B8171" s="86"/>
    </row>
    <row r="8172" spans="2:2" ht="17.25" x14ac:dyDescent="0.3">
      <c r="B8172" s="86"/>
    </row>
    <row r="8173" spans="2:2" ht="17.25" x14ac:dyDescent="0.3">
      <c r="B8173" s="86"/>
    </row>
    <row r="8174" spans="2:2" ht="17.25" x14ac:dyDescent="0.3">
      <c r="B8174" s="86"/>
    </row>
    <row r="8175" spans="2:2" ht="17.25" x14ac:dyDescent="0.3">
      <c r="B8175" s="86"/>
    </row>
    <row r="8176" spans="2:2" ht="17.25" x14ac:dyDescent="0.3">
      <c r="B8176" s="86"/>
    </row>
    <row r="8177" spans="2:2" ht="17.25" x14ac:dyDescent="0.3">
      <c r="B8177" s="86"/>
    </row>
    <row r="8178" spans="2:2" ht="17.25" x14ac:dyDescent="0.3">
      <c r="B8178" s="86"/>
    </row>
    <row r="8179" spans="2:2" ht="17.25" x14ac:dyDescent="0.3">
      <c r="B8179" s="86"/>
    </row>
    <row r="8180" spans="2:2" ht="17.25" x14ac:dyDescent="0.3">
      <c r="B8180" s="86"/>
    </row>
    <row r="8181" spans="2:2" ht="17.25" x14ac:dyDescent="0.3">
      <c r="B8181" s="86"/>
    </row>
    <row r="8182" spans="2:2" ht="17.25" x14ac:dyDescent="0.3">
      <c r="B8182" s="86"/>
    </row>
    <row r="8183" spans="2:2" ht="17.25" x14ac:dyDescent="0.3">
      <c r="B8183" s="86"/>
    </row>
    <row r="8184" spans="2:2" ht="17.25" x14ac:dyDescent="0.3">
      <c r="B8184" s="86"/>
    </row>
    <row r="8185" spans="2:2" ht="17.25" x14ac:dyDescent="0.3">
      <c r="B8185" s="86"/>
    </row>
    <row r="8186" spans="2:2" ht="17.25" x14ac:dyDescent="0.3">
      <c r="B8186" s="86"/>
    </row>
    <row r="8187" spans="2:2" ht="17.25" x14ac:dyDescent="0.3">
      <c r="B8187" s="86"/>
    </row>
    <row r="8188" spans="2:2" ht="17.25" x14ac:dyDescent="0.3">
      <c r="B8188" s="86"/>
    </row>
    <row r="8189" spans="2:2" ht="17.25" x14ac:dyDescent="0.3">
      <c r="B8189" s="86"/>
    </row>
    <row r="8190" spans="2:2" ht="17.25" x14ac:dyDescent="0.3">
      <c r="B8190" s="86"/>
    </row>
    <row r="8191" spans="2:2" ht="17.25" x14ac:dyDescent="0.3">
      <c r="B8191" s="86"/>
    </row>
    <row r="8192" spans="2:2" ht="17.25" x14ac:dyDescent="0.3">
      <c r="B8192" s="86"/>
    </row>
    <row r="8193" spans="2:2" ht="17.25" x14ac:dyDescent="0.3">
      <c r="B8193" s="86"/>
    </row>
    <row r="8194" spans="2:2" ht="17.25" x14ac:dyDescent="0.3">
      <c r="B8194" s="86"/>
    </row>
    <row r="8195" spans="2:2" ht="17.25" x14ac:dyDescent="0.3">
      <c r="B8195" s="86"/>
    </row>
    <row r="8196" spans="2:2" ht="17.25" x14ac:dyDescent="0.3">
      <c r="B8196" s="86"/>
    </row>
    <row r="8197" spans="2:2" ht="17.25" x14ac:dyDescent="0.3">
      <c r="B8197" s="86"/>
    </row>
    <row r="8198" spans="2:2" ht="17.25" x14ac:dyDescent="0.3">
      <c r="B8198" s="86"/>
    </row>
    <row r="8199" spans="2:2" ht="17.25" x14ac:dyDescent="0.3">
      <c r="B8199" s="86"/>
    </row>
    <row r="8200" spans="2:2" ht="17.25" x14ac:dyDescent="0.3">
      <c r="B8200" s="86"/>
    </row>
    <row r="8201" spans="2:2" ht="17.25" x14ac:dyDescent="0.3">
      <c r="B8201" s="86"/>
    </row>
    <row r="8202" spans="2:2" ht="17.25" x14ac:dyDescent="0.3">
      <c r="B8202" s="86"/>
    </row>
    <row r="8203" spans="2:2" ht="17.25" x14ac:dyDescent="0.3">
      <c r="B8203" s="86"/>
    </row>
    <row r="8204" spans="2:2" ht="17.25" x14ac:dyDescent="0.3">
      <c r="B8204" s="86"/>
    </row>
    <row r="8205" spans="2:2" ht="17.25" x14ac:dyDescent="0.3">
      <c r="B8205" s="86"/>
    </row>
    <row r="8206" spans="2:2" ht="17.25" x14ac:dyDescent="0.3">
      <c r="B8206" s="86"/>
    </row>
    <row r="8207" spans="2:2" ht="17.25" x14ac:dyDescent="0.3">
      <c r="B8207" s="86"/>
    </row>
    <row r="8208" spans="2:2" ht="17.25" x14ac:dyDescent="0.3">
      <c r="B8208" s="86"/>
    </row>
    <row r="8209" spans="2:2" ht="17.25" x14ac:dyDescent="0.3">
      <c r="B8209" s="86"/>
    </row>
    <row r="8210" spans="2:2" ht="17.25" x14ac:dyDescent="0.3">
      <c r="B8210" s="86"/>
    </row>
    <row r="8211" spans="2:2" ht="17.25" x14ac:dyDescent="0.3">
      <c r="B8211" s="86"/>
    </row>
    <row r="8212" spans="2:2" ht="17.25" x14ac:dyDescent="0.3">
      <c r="B8212" s="86"/>
    </row>
    <row r="8213" spans="2:2" ht="17.25" x14ac:dyDescent="0.3">
      <c r="B8213" s="86"/>
    </row>
    <row r="8214" spans="2:2" ht="17.25" x14ac:dyDescent="0.3">
      <c r="B8214" s="86"/>
    </row>
    <row r="8215" spans="2:2" ht="17.25" x14ac:dyDescent="0.3">
      <c r="B8215" s="86"/>
    </row>
    <row r="8216" spans="2:2" ht="17.25" x14ac:dyDescent="0.3">
      <c r="B8216" s="86"/>
    </row>
    <row r="8217" spans="2:2" ht="17.25" x14ac:dyDescent="0.3">
      <c r="B8217" s="86"/>
    </row>
    <row r="8218" spans="2:2" ht="17.25" x14ac:dyDescent="0.3">
      <c r="B8218" s="86"/>
    </row>
    <row r="8219" spans="2:2" ht="17.25" x14ac:dyDescent="0.3">
      <c r="B8219" s="86"/>
    </row>
    <row r="8220" spans="2:2" ht="17.25" x14ac:dyDescent="0.3">
      <c r="B8220" s="86"/>
    </row>
    <row r="8221" spans="2:2" ht="17.25" x14ac:dyDescent="0.3">
      <c r="B8221" s="86"/>
    </row>
    <row r="8222" spans="2:2" ht="17.25" x14ac:dyDescent="0.3">
      <c r="B8222" s="86"/>
    </row>
    <row r="8223" spans="2:2" ht="17.25" x14ac:dyDescent="0.3">
      <c r="B8223" s="86"/>
    </row>
    <row r="8224" spans="2:2" ht="17.25" x14ac:dyDescent="0.3">
      <c r="B8224" s="86"/>
    </row>
    <row r="8225" spans="2:2" ht="17.25" x14ac:dyDescent="0.3">
      <c r="B8225" s="86"/>
    </row>
    <row r="8226" spans="2:2" ht="17.25" x14ac:dyDescent="0.3">
      <c r="B8226" s="86"/>
    </row>
    <row r="8227" spans="2:2" ht="17.25" x14ac:dyDescent="0.3">
      <c r="B8227" s="86"/>
    </row>
    <row r="8228" spans="2:2" ht="17.25" x14ac:dyDescent="0.3">
      <c r="B8228" s="86"/>
    </row>
    <row r="8229" spans="2:2" ht="17.25" x14ac:dyDescent="0.3">
      <c r="B8229" s="86"/>
    </row>
    <row r="8230" spans="2:2" ht="17.25" x14ac:dyDescent="0.3">
      <c r="B8230" s="86"/>
    </row>
    <row r="8231" spans="2:2" ht="17.25" x14ac:dyDescent="0.3">
      <c r="B8231" s="86"/>
    </row>
    <row r="8232" spans="2:2" ht="17.25" x14ac:dyDescent="0.3">
      <c r="B8232" s="86"/>
    </row>
    <row r="8233" spans="2:2" ht="17.25" x14ac:dyDescent="0.3">
      <c r="B8233" s="86"/>
    </row>
    <row r="8234" spans="2:2" ht="17.25" x14ac:dyDescent="0.3">
      <c r="B8234" s="86"/>
    </row>
    <row r="8235" spans="2:2" ht="17.25" x14ac:dyDescent="0.3">
      <c r="B8235" s="86"/>
    </row>
    <row r="8236" spans="2:2" ht="17.25" x14ac:dyDescent="0.3">
      <c r="B8236" s="86"/>
    </row>
    <row r="8237" spans="2:2" ht="17.25" x14ac:dyDescent="0.3">
      <c r="B8237" s="86"/>
    </row>
    <row r="8238" spans="2:2" ht="17.25" x14ac:dyDescent="0.3">
      <c r="B8238" s="86"/>
    </row>
    <row r="8239" spans="2:2" ht="17.25" x14ac:dyDescent="0.3">
      <c r="B8239" s="86"/>
    </row>
    <row r="8240" spans="2:2" ht="17.25" x14ac:dyDescent="0.3">
      <c r="B8240" s="86"/>
    </row>
    <row r="8241" spans="2:2" ht="17.25" x14ac:dyDescent="0.3">
      <c r="B8241" s="86"/>
    </row>
    <row r="8242" spans="2:2" ht="17.25" x14ac:dyDescent="0.3">
      <c r="B8242" s="86"/>
    </row>
    <row r="8243" spans="2:2" ht="17.25" x14ac:dyDescent="0.3">
      <c r="B8243" s="86"/>
    </row>
    <row r="8244" spans="2:2" ht="17.25" x14ac:dyDescent="0.3">
      <c r="B8244" s="86"/>
    </row>
    <row r="8245" spans="2:2" ht="17.25" x14ac:dyDescent="0.3">
      <c r="B8245" s="86"/>
    </row>
    <row r="8246" spans="2:2" ht="17.25" x14ac:dyDescent="0.3">
      <c r="B8246" s="86"/>
    </row>
    <row r="8247" spans="2:2" ht="17.25" x14ac:dyDescent="0.3">
      <c r="B8247" s="86"/>
    </row>
    <row r="8248" spans="2:2" ht="17.25" x14ac:dyDescent="0.3">
      <c r="B8248" s="86"/>
    </row>
    <row r="8249" spans="2:2" ht="17.25" x14ac:dyDescent="0.3">
      <c r="B8249" s="86"/>
    </row>
    <row r="8250" spans="2:2" ht="17.25" x14ac:dyDescent="0.3">
      <c r="B8250" s="86"/>
    </row>
    <row r="8251" spans="2:2" ht="17.25" x14ac:dyDescent="0.3">
      <c r="B8251" s="86"/>
    </row>
    <row r="8252" spans="2:2" ht="17.25" x14ac:dyDescent="0.3">
      <c r="B8252" s="86"/>
    </row>
    <row r="8253" spans="2:2" ht="17.25" x14ac:dyDescent="0.3">
      <c r="B8253" s="86"/>
    </row>
    <row r="8254" spans="2:2" ht="17.25" x14ac:dyDescent="0.3">
      <c r="B8254" s="86"/>
    </row>
    <row r="8255" spans="2:2" ht="17.25" x14ac:dyDescent="0.3">
      <c r="B8255" s="86"/>
    </row>
    <row r="8256" spans="2:2" ht="17.25" x14ac:dyDescent="0.3">
      <c r="B8256" s="86"/>
    </row>
    <row r="8257" spans="2:2" ht="17.25" x14ac:dyDescent="0.3">
      <c r="B8257" s="86"/>
    </row>
    <row r="8258" spans="2:2" ht="17.25" x14ac:dyDescent="0.3">
      <c r="B8258" s="86"/>
    </row>
    <row r="8259" spans="2:2" ht="17.25" x14ac:dyDescent="0.3">
      <c r="B8259" s="86"/>
    </row>
    <row r="8260" spans="2:2" ht="17.25" x14ac:dyDescent="0.3">
      <c r="B8260" s="86"/>
    </row>
    <row r="8261" spans="2:2" ht="17.25" x14ac:dyDescent="0.3">
      <c r="B8261" s="86"/>
    </row>
    <row r="8262" spans="2:2" ht="17.25" x14ac:dyDescent="0.3">
      <c r="B8262" s="86"/>
    </row>
    <row r="8263" spans="2:2" ht="17.25" x14ac:dyDescent="0.3">
      <c r="B8263" s="86"/>
    </row>
    <row r="8264" spans="2:2" ht="17.25" x14ac:dyDescent="0.3">
      <c r="B8264" s="86"/>
    </row>
    <row r="8265" spans="2:2" ht="17.25" x14ac:dyDescent="0.3">
      <c r="B8265" s="86"/>
    </row>
    <row r="8266" spans="2:2" ht="17.25" x14ac:dyDescent="0.3">
      <c r="B8266" s="86"/>
    </row>
    <row r="8267" spans="2:2" ht="17.25" x14ac:dyDescent="0.3">
      <c r="B8267" s="86"/>
    </row>
    <row r="8268" spans="2:2" ht="17.25" x14ac:dyDescent="0.3">
      <c r="B8268" s="86"/>
    </row>
    <row r="8269" spans="2:2" ht="17.25" x14ac:dyDescent="0.3">
      <c r="B8269" s="86"/>
    </row>
    <row r="8270" spans="2:2" ht="17.25" x14ac:dyDescent="0.3">
      <c r="B8270" s="86"/>
    </row>
    <row r="8271" spans="2:2" ht="17.25" x14ac:dyDescent="0.3">
      <c r="B8271" s="86"/>
    </row>
    <row r="8272" spans="2:2" ht="17.25" x14ac:dyDescent="0.3">
      <c r="B8272" s="86"/>
    </row>
    <row r="8273" spans="2:2" ht="17.25" x14ac:dyDescent="0.3">
      <c r="B8273" s="86"/>
    </row>
    <row r="8274" spans="2:2" ht="17.25" x14ac:dyDescent="0.3">
      <c r="B8274" s="86"/>
    </row>
    <row r="8275" spans="2:2" ht="17.25" x14ac:dyDescent="0.3">
      <c r="B8275" s="86"/>
    </row>
    <row r="8276" spans="2:2" ht="17.25" x14ac:dyDescent="0.3">
      <c r="B8276" s="86"/>
    </row>
    <row r="8277" spans="2:2" ht="17.25" x14ac:dyDescent="0.3">
      <c r="B8277" s="86"/>
    </row>
    <row r="8278" spans="2:2" ht="17.25" x14ac:dyDescent="0.3">
      <c r="B8278" s="86"/>
    </row>
    <row r="8279" spans="2:2" ht="17.25" x14ac:dyDescent="0.3">
      <c r="B8279" s="86"/>
    </row>
    <row r="8280" spans="2:2" ht="17.25" x14ac:dyDescent="0.3">
      <c r="B8280" s="86"/>
    </row>
    <row r="8281" spans="2:2" ht="17.25" x14ac:dyDescent="0.3">
      <c r="B8281" s="86"/>
    </row>
    <row r="8282" spans="2:2" ht="17.25" x14ac:dyDescent="0.3">
      <c r="B8282" s="86"/>
    </row>
    <row r="8283" spans="2:2" ht="17.25" x14ac:dyDescent="0.3">
      <c r="B8283" s="86"/>
    </row>
    <row r="8284" spans="2:2" ht="17.25" x14ac:dyDescent="0.3">
      <c r="B8284" s="86"/>
    </row>
    <row r="8285" spans="2:2" ht="17.25" x14ac:dyDescent="0.3">
      <c r="B8285" s="86"/>
    </row>
    <row r="8286" spans="2:2" ht="17.25" x14ac:dyDescent="0.3">
      <c r="B8286" s="86"/>
    </row>
    <row r="8287" spans="2:2" ht="17.25" x14ac:dyDescent="0.3">
      <c r="B8287" s="86"/>
    </row>
    <row r="8288" spans="2:2" ht="17.25" x14ac:dyDescent="0.3">
      <c r="B8288" s="86"/>
    </row>
    <row r="8289" spans="2:2" ht="17.25" x14ac:dyDescent="0.3">
      <c r="B8289" s="86"/>
    </row>
    <row r="8290" spans="2:2" ht="17.25" x14ac:dyDescent="0.3">
      <c r="B8290" s="86"/>
    </row>
    <row r="8291" spans="2:2" ht="17.25" x14ac:dyDescent="0.3">
      <c r="B8291" s="86"/>
    </row>
    <row r="8292" spans="2:2" ht="17.25" x14ac:dyDescent="0.3">
      <c r="B8292" s="86"/>
    </row>
    <row r="8293" spans="2:2" ht="17.25" x14ac:dyDescent="0.3">
      <c r="B8293" s="86"/>
    </row>
    <row r="8294" spans="2:2" ht="17.25" x14ac:dyDescent="0.3">
      <c r="B8294" s="86"/>
    </row>
    <row r="8295" spans="2:2" ht="17.25" x14ac:dyDescent="0.3">
      <c r="B8295" s="86"/>
    </row>
    <row r="8296" spans="2:2" ht="17.25" x14ac:dyDescent="0.3">
      <c r="B8296" s="86"/>
    </row>
    <row r="8297" spans="2:2" ht="17.25" x14ac:dyDescent="0.3">
      <c r="B8297" s="86"/>
    </row>
    <row r="8298" spans="2:2" ht="17.25" x14ac:dyDescent="0.3">
      <c r="B8298" s="86"/>
    </row>
    <row r="8299" spans="2:2" ht="17.25" x14ac:dyDescent="0.3">
      <c r="B8299" s="86"/>
    </row>
    <row r="8300" spans="2:2" ht="17.25" x14ac:dyDescent="0.3">
      <c r="B8300" s="86"/>
    </row>
    <row r="8301" spans="2:2" ht="17.25" x14ac:dyDescent="0.3">
      <c r="B8301" s="86"/>
    </row>
    <row r="8302" spans="2:2" ht="17.25" x14ac:dyDescent="0.3">
      <c r="B8302" s="86"/>
    </row>
    <row r="8303" spans="2:2" ht="17.25" x14ac:dyDescent="0.3">
      <c r="B8303" s="86"/>
    </row>
    <row r="8304" spans="2:2" ht="17.25" x14ac:dyDescent="0.3">
      <c r="B8304" s="86"/>
    </row>
    <row r="8305" spans="2:2" ht="17.25" x14ac:dyDescent="0.3">
      <c r="B8305" s="86"/>
    </row>
    <row r="8306" spans="2:2" ht="17.25" x14ac:dyDescent="0.3">
      <c r="B8306" s="86"/>
    </row>
    <row r="8307" spans="2:2" ht="17.25" x14ac:dyDescent="0.3">
      <c r="B8307" s="86"/>
    </row>
    <row r="8308" spans="2:2" ht="17.25" x14ac:dyDescent="0.3">
      <c r="B8308" s="86"/>
    </row>
    <row r="8309" spans="2:2" ht="17.25" x14ac:dyDescent="0.3">
      <c r="B8309" s="86"/>
    </row>
    <row r="8310" spans="2:2" ht="17.25" x14ac:dyDescent="0.3">
      <c r="B8310" s="86"/>
    </row>
    <row r="8311" spans="2:2" ht="17.25" x14ac:dyDescent="0.3">
      <c r="B8311" s="86"/>
    </row>
    <row r="8312" spans="2:2" ht="17.25" x14ac:dyDescent="0.3">
      <c r="B8312" s="86"/>
    </row>
    <row r="8313" spans="2:2" ht="17.25" x14ac:dyDescent="0.3">
      <c r="B8313" s="86"/>
    </row>
    <row r="8314" spans="2:2" ht="17.25" x14ac:dyDescent="0.3">
      <c r="B8314" s="86"/>
    </row>
    <row r="8315" spans="2:2" ht="17.25" x14ac:dyDescent="0.3">
      <c r="B8315" s="86"/>
    </row>
    <row r="8316" spans="2:2" ht="17.25" x14ac:dyDescent="0.3">
      <c r="B8316" s="86"/>
    </row>
    <row r="8317" spans="2:2" ht="17.25" x14ac:dyDescent="0.3">
      <c r="B8317" s="86"/>
    </row>
    <row r="8318" spans="2:2" ht="17.25" x14ac:dyDescent="0.3">
      <c r="B8318" s="86"/>
    </row>
    <row r="8319" spans="2:2" ht="17.25" x14ac:dyDescent="0.3">
      <c r="B8319" s="86"/>
    </row>
    <row r="8320" spans="2:2" ht="17.25" x14ac:dyDescent="0.3">
      <c r="B8320" s="86"/>
    </row>
    <row r="8321" spans="2:2" ht="17.25" x14ac:dyDescent="0.3">
      <c r="B8321" s="86"/>
    </row>
    <row r="8322" spans="2:2" ht="17.25" x14ac:dyDescent="0.3">
      <c r="B8322" s="86"/>
    </row>
    <row r="8323" spans="2:2" ht="17.25" x14ac:dyDescent="0.3">
      <c r="B8323" s="86"/>
    </row>
    <row r="8324" spans="2:2" ht="17.25" x14ac:dyDescent="0.3">
      <c r="B8324" s="86"/>
    </row>
    <row r="8325" spans="2:2" ht="17.25" x14ac:dyDescent="0.3">
      <c r="B8325" s="86"/>
    </row>
    <row r="8326" spans="2:2" ht="17.25" x14ac:dyDescent="0.3">
      <c r="B8326" s="86"/>
    </row>
    <row r="8327" spans="2:2" ht="17.25" x14ac:dyDescent="0.3">
      <c r="B8327" s="86"/>
    </row>
    <row r="8328" spans="2:2" ht="17.25" x14ac:dyDescent="0.3">
      <c r="B8328" s="86"/>
    </row>
    <row r="8329" spans="2:2" ht="17.25" x14ac:dyDescent="0.3">
      <c r="B8329" s="86"/>
    </row>
    <row r="8330" spans="2:2" ht="17.25" x14ac:dyDescent="0.3">
      <c r="B8330" s="86"/>
    </row>
    <row r="8331" spans="2:2" ht="17.25" x14ac:dyDescent="0.3">
      <c r="B8331" s="86"/>
    </row>
    <row r="8332" spans="2:2" ht="17.25" x14ac:dyDescent="0.3">
      <c r="B8332" s="86"/>
    </row>
    <row r="8333" spans="2:2" ht="17.25" x14ac:dyDescent="0.3">
      <c r="B8333" s="86"/>
    </row>
    <row r="8334" spans="2:2" ht="17.25" x14ac:dyDescent="0.3">
      <c r="B8334" s="86"/>
    </row>
    <row r="8335" spans="2:2" ht="17.25" x14ac:dyDescent="0.3">
      <c r="B8335" s="86"/>
    </row>
    <row r="8336" spans="2:2" ht="17.25" x14ac:dyDescent="0.3">
      <c r="B8336" s="86"/>
    </row>
    <row r="8337" spans="2:2" ht="17.25" x14ac:dyDescent="0.3">
      <c r="B8337" s="86"/>
    </row>
    <row r="8338" spans="2:2" ht="17.25" x14ac:dyDescent="0.3">
      <c r="B8338" s="86"/>
    </row>
    <row r="8339" spans="2:2" ht="17.25" x14ac:dyDescent="0.3">
      <c r="B8339" s="86"/>
    </row>
    <row r="8340" spans="2:2" ht="17.25" x14ac:dyDescent="0.3">
      <c r="B8340" s="86"/>
    </row>
    <row r="8341" spans="2:2" ht="17.25" x14ac:dyDescent="0.3">
      <c r="B8341" s="86"/>
    </row>
    <row r="8342" spans="2:2" ht="17.25" x14ac:dyDescent="0.3">
      <c r="B8342" s="86"/>
    </row>
    <row r="8343" spans="2:2" ht="17.25" x14ac:dyDescent="0.3">
      <c r="B8343" s="86"/>
    </row>
    <row r="8344" spans="2:2" ht="17.25" x14ac:dyDescent="0.3">
      <c r="B8344" s="86"/>
    </row>
    <row r="8345" spans="2:2" ht="17.25" x14ac:dyDescent="0.3">
      <c r="B8345" s="86"/>
    </row>
    <row r="8346" spans="2:2" ht="17.25" x14ac:dyDescent="0.3">
      <c r="B8346" s="86"/>
    </row>
    <row r="8347" spans="2:2" ht="17.25" x14ac:dyDescent="0.3">
      <c r="B8347" s="86"/>
    </row>
    <row r="8348" spans="2:2" ht="17.25" x14ac:dyDescent="0.3">
      <c r="B8348" s="86"/>
    </row>
    <row r="8349" spans="2:2" ht="17.25" x14ac:dyDescent="0.3">
      <c r="B8349" s="86"/>
    </row>
    <row r="8350" spans="2:2" ht="17.25" x14ac:dyDescent="0.3">
      <c r="B8350" s="86"/>
    </row>
    <row r="8351" spans="2:2" ht="17.25" x14ac:dyDescent="0.3">
      <c r="B8351" s="86"/>
    </row>
    <row r="8352" spans="2:2" ht="17.25" x14ac:dyDescent="0.3">
      <c r="B8352" s="86"/>
    </row>
    <row r="8353" spans="2:2" ht="17.25" x14ac:dyDescent="0.3">
      <c r="B8353" s="86"/>
    </row>
    <row r="8354" spans="2:2" ht="17.25" x14ac:dyDescent="0.3">
      <c r="B8354" s="86"/>
    </row>
    <row r="8355" spans="2:2" ht="17.25" x14ac:dyDescent="0.3">
      <c r="B8355" s="86"/>
    </row>
    <row r="8356" spans="2:2" ht="17.25" x14ac:dyDescent="0.3">
      <c r="B8356" s="86"/>
    </row>
    <row r="8357" spans="2:2" ht="17.25" x14ac:dyDescent="0.3">
      <c r="B8357" s="86"/>
    </row>
    <row r="8358" spans="2:2" ht="17.25" x14ac:dyDescent="0.3">
      <c r="B8358" s="86"/>
    </row>
    <row r="8359" spans="2:2" ht="17.25" x14ac:dyDescent="0.3">
      <c r="B8359" s="86"/>
    </row>
    <row r="8360" spans="2:2" ht="17.25" x14ac:dyDescent="0.3">
      <c r="B8360" s="86"/>
    </row>
    <row r="8361" spans="2:2" ht="17.25" x14ac:dyDescent="0.3">
      <c r="B8361" s="86"/>
    </row>
    <row r="8362" spans="2:2" ht="17.25" x14ac:dyDescent="0.3">
      <c r="B8362" s="86"/>
    </row>
    <row r="8363" spans="2:2" ht="17.25" x14ac:dyDescent="0.3">
      <c r="B8363" s="86"/>
    </row>
    <row r="8364" spans="2:2" ht="17.25" x14ac:dyDescent="0.3">
      <c r="B8364" s="86"/>
    </row>
    <row r="8365" spans="2:2" ht="17.25" x14ac:dyDescent="0.3">
      <c r="B8365" s="86"/>
    </row>
    <row r="8366" spans="2:2" ht="17.25" x14ac:dyDescent="0.3">
      <c r="B8366" s="86"/>
    </row>
    <row r="8367" spans="2:2" ht="17.25" x14ac:dyDescent="0.3">
      <c r="B8367" s="86"/>
    </row>
    <row r="8368" spans="2:2" ht="17.25" x14ac:dyDescent="0.3">
      <c r="B8368" s="86"/>
    </row>
    <row r="8369" spans="2:2" ht="17.25" x14ac:dyDescent="0.3">
      <c r="B8369" s="86"/>
    </row>
    <row r="8370" spans="2:2" ht="17.25" x14ac:dyDescent="0.3">
      <c r="B8370" s="86"/>
    </row>
    <row r="8371" spans="2:2" ht="17.25" x14ac:dyDescent="0.3">
      <c r="B8371" s="86"/>
    </row>
    <row r="8372" spans="2:2" ht="17.25" x14ac:dyDescent="0.3">
      <c r="B8372" s="86"/>
    </row>
    <row r="8373" spans="2:2" ht="17.25" x14ac:dyDescent="0.3">
      <c r="B8373" s="86"/>
    </row>
    <row r="8374" spans="2:2" ht="17.25" x14ac:dyDescent="0.3">
      <c r="B8374" s="86"/>
    </row>
    <row r="8375" spans="2:2" ht="17.25" x14ac:dyDescent="0.3">
      <c r="B8375" s="86"/>
    </row>
    <row r="8376" spans="2:2" ht="17.25" x14ac:dyDescent="0.3">
      <c r="B8376" s="86"/>
    </row>
    <row r="8377" spans="2:2" ht="17.25" x14ac:dyDescent="0.3">
      <c r="B8377" s="86"/>
    </row>
    <row r="8378" spans="2:2" ht="17.25" x14ac:dyDescent="0.3">
      <c r="B8378" s="86"/>
    </row>
    <row r="8379" spans="2:2" ht="17.25" x14ac:dyDescent="0.3">
      <c r="B8379" s="86"/>
    </row>
    <row r="8380" spans="2:2" ht="17.25" x14ac:dyDescent="0.3">
      <c r="B8380" s="86"/>
    </row>
    <row r="8381" spans="2:2" ht="17.25" x14ac:dyDescent="0.3">
      <c r="B8381" s="86"/>
    </row>
    <row r="8382" spans="2:2" ht="17.25" x14ac:dyDescent="0.3">
      <c r="B8382" s="86"/>
    </row>
    <row r="8383" spans="2:2" ht="17.25" x14ac:dyDescent="0.3">
      <c r="B8383" s="86"/>
    </row>
    <row r="8384" spans="2:2" ht="17.25" x14ac:dyDescent="0.3">
      <c r="B8384" s="86"/>
    </row>
    <row r="8385" spans="2:2" ht="17.25" x14ac:dyDescent="0.3">
      <c r="B8385" s="86"/>
    </row>
    <row r="8386" spans="2:2" ht="17.25" x14ac:dyDescent="0.3">
      <c r="B8386" s="86"/>
    </row>
    <row r="8387" spans="2:2" ht="17.25" x14ac:dyDescent="0.3">
      <c r="B8387" s="86"/>
    </row>
    <row r="8388" spans="2:2" ht="17.25" x14ac:dyDescent="0.3">
      <c r="B8388" s="86"/>
    </row>
    <row r="8389" spans="2:2" ht="17.25" x14ac:dyDescent="0.3">
      <c r="B8389" s="86"/>
    </row>
    <row r="8390" spans="2:2" ht="17.25" x14ac:dyDescent="0.3">
      <c r="B8390" s="86"/>
    </row>
    <row r="8391" spans="2:2" ht="17.25" x14ac:dyDescent="0.3">
      <c r="B8391" s="86"/>
    </row>
    <row r="8392" spans="2:2" ht="17.25" x14ac:dyDescent="0.3">
      <c r="B8392" s="86"/>
    </row>
    <row r="8393" spans="2:2" ht="17.25" x14ac:dyDescent="0.3">
      <c r="B8393" s="86"/>
    </row>
    <row r="8394" spans="2:2" ht="17.25" x14ac:dyDescent="0.3">
      <c r="B8394" s="86"/>
    </row>
    <row r="8395" spans="2:2" ht="17.25" x14ac:dyDescent="0.3">
      <c r="B8395" s="86"/>
    </row>
    <row r="8396" spans="2:2" ht="17.25" x14ac:dyDescent="0.3">
      <c r="B8396" s="86"/>
    </row>
    <row r="8397" spans="2:2" ht="17.25" x14ac:dyDescent="0.3">
      <c r="B8397" s="86"/>
    </row>
    <row r="8398" spans="2:2" ht="17.25" x14ac:dyDescent="0.3">
      <c r="B8398" s="86"/>
    </row>
    <row r="8399" spans="2:2" ht="17.25" x14ac:dyDescent="0.3">
      <c r="B8399" s="86"/>
    </row>
    <row r="8400" spans="2:2" ht="17.25" x14ac:dyDescent="0.3">
      <c r="B8400" s="86"/>
    </row>
    <row r="8401" spans="2:2" ht="17.25" x14ac:dyDescent="0.3">
      <c r="B8401" s="86"/>
    </row>
    <row r="8402" spans="2:2" ht="17.25" x14ac:dyDescent="0.3">
      <c r="B8402" s="86"/>
    </row>
    <row r="8403" spans="2:2" ht="17.25" x14ac:dyDescent="0.3">
      <c r="B8403" s="86"/>
    </row>
    <row r="8404" spans="2:2" ht="17.25" x14ac:dyDescent="0.3">
      <c r="B8404" s="86"/>
    </row>
    <row r="8405" spans="2:2" ht="17.25" x14ac:dyDescent="0.3">
      <c r="B8405" s="86"/>
    </row>
    <row r="8406" spans="2:2" ht="17.25" x14ac:dyDescent="0.3">
      <c r="B8406" s="86"/>
    </row>
    <row r="8407" spans="2:2" ht="17.25" x14ac:dyDescent="0.3">
      <c r="B8407" s="86"/>
    </row>
    <row r="8408" spans="2:2" ht="17.25" x14ac:dyDescent="0.3">
      <c r="B8408" s="86"/>
    </row>
    <row r="8409" spans="2:2" ht="17.25" x14ac:dyDescent="0.3">
      <c r="B8409" s="86"/>
    </row>
    <row r="8410" spans="2:2" ht="17.25" x14ac:dyDescent="0.3">
      <c r="B8410" s="86"/>
    </row>
    <row r="8411" spans="2:2" ht="17.25" x14ac:dyDescent="0.3">
      <c r="B8411" s="86"/>
    </row>
    <row r="8412" spans="2:2" ht="17.25" x14ac:dyDescent="0.3">
      <c r="B8412" s="86"/>
    </row>
    <row r="8413" spans="2:2" ht="17.25" x14ac:dyDescent="0.3">
      <c r="B8413" s="86"/>
    </row>
    <row r="8414" spans="2:2" ht="17.25" x14ac:dyDescent="0.3">
      <c r="B8414" s="86"/>
    </row>
    <row r="8415" spans="2:2" ht="17.25" x14ac:dyDescent="0.3">
      <c r="B8415" s="86"/>
    </row>
    <row r="8416" spans="2:2" ht="17.25" x14ac:dyDescent="0.3">
      <c r="B8416" s="86"/>
    </row>
    <row r="8417" spans="2:2" ht="17.25" x14ac:dyDescent="0.3">
      <c r="B8417" s="86"/>
    </row>
    <row r="8418" spans="2:2" ht="17.25" x14ac:dyDescent="0.3">
      <c r="B8418" s="86"/>
    </row>
    <row r="8419" spans="2:2" ht="17.25" x14ac:dyDescent="0.3">
      <c r="B8419" s="86"/>
    </row>
    <row r="8420" spans="2:2" ht="17.25" x14ac:dyDescent="0.3">
      <c r="B8420" s="86"/>
    </row>
    <row r="8421" spans="2:2" ht="17.25" x14ac:dyDescent="0.3">
      <c r="B8421" s="86"/>
    </row>
    <row r="8422" spans="2:2" ht="17.25" x14ac:dyDescent="0.3">
      <c r="B8422" s="86"/>
    </row>
    <row r="8423" spans="2:2" ht="17.25" x14ac:dyDescent="0.3">
      <c r="B8423" s="86"/>
    </row>
    <row r="8424" spans="2:2" ht="17.25" x14ac:dyDescent="0.3">
      <c r="B8424" s="86"/>
    </row>
    <row r="8425" spans="2:2" ht="17.25" x14ac:dyDescent="0.3">
      <c r="B8425" s="86"/>
    </row>
    <row r="8426" spans="2:2" ht="17.25" x14ac:dyDescent="0.3">
      <c r="B8426" s="86"/>
    </row>
    <row r="8427" spans="2:2" ht="17.25" x14ac:dyDescent="0.3">
      <c r="B8427" s="86"/>
    </row>
    <row r="8428" spans="2:2" ht="17.25" x14ac:dyDescent="0.3">
      <c r="B8428" s="86"/>
    </row>
    <row r="8429" spans="2:2" ht="17.25" x14ac:dyDescent="0.3">
      <c r="B8429" s="86"/>
    </row>
    <row r="8430" spans="2:2" ht="17.25" x14ac:dyDescent="0.3">
      <c r="B8430" s="86"/>
    </row>
    <row r="8431" spans="2:2" ht="17.25" x14ac:dyDescent="0.3">
      <c r="B8431" s="86"/>
    </row>
    <row r="8432" spans="2:2" ht="17.25" x14ac:dyDescent="0.3">
      <c r="B8432" s="86"/>
    </row>
    <row r="8433" spans="2:2" ht="17.25" x14ac:dyDescent="0.3">
      <c r="B8433" s="86"/>
    </row>
    <row r="8434" spans="2:2" ht="17.25" x14ac:dyDescent="0.3">
      <c r="B8434" s="86"/>
    </row>
    <row r="8435" spans="2:2" ht="17.25" x14ac:dyDescent="0.3">
      <c r="B8435" s="86"/>
    </row>
    <row r="8436" spans="2:2" ht="17.25" x14ac:dyDescent="0.3">
      <c r="B8436" s="86"/>
    </row>
    <row r="8437" spans="2:2" ht="17.25" x14ac:dyDescent="0.3">
      <c r="B8437" s="86"/>
    </row>
    <row r="8438" spans="2:2" ht="17.25" x14ac:dyDescent="0.3">
      <c r="B8438" s="86"/>
    </row>
    <row r="8439" spans="2:2" ht="17.25" x14ac:dyDescent="0.3">
      <c r="B8439" s="86"/>
    </row>
    <row r="8440" spans="2:2" ht="17.25" x14ac:dyDescent="0.3">
      <c r="B8440" s="86"/>
    </row>
    <row r="8441" spans="2:2" ht="17.25" x14ac:dyDescent="0.3">
      <c r="B8441" s="86"/>
    </row>
    <row r="8442" spans="2:2" ht="17.25" x14ac:dyDescent="0.3">
      <c r="B8442" s="86"/>
    </row>
    <row r="8443" spans="2:2" ht="17.25" x14ac:dyDescent="0.3">
      <c r="B8443" s="86"/>
    </row>
    <row r="8444" spans="2:2" ht="17.25" x14ac:dyDescent="0.3">
      <c r="B8444" s="86"/>
    </row>
    <row r="8445" spans="2:2" ht="17.25" x14ac:dyDescent="0.3">
      <c r="B8445" s="86"/>
    </row>
    <row r="8446" spans="2:2" ht="17.25" x14ac:dyDescent="0.3">
      <c r="B8446" s="86"/>
    </row>
    <row r="8447" spans="2:2" ht="17.25" x14ac:dyDescent="0.3">
      <c r="B8447" s="86"/>
    </row>
    <row r="8448" spans="2:2" ht="17.25" x14ac:dyDescent="0.3">
      <c r="B8448" s="86"/>
    </row>
    <row r="8449" spans="2:2" ht="17.25" x14ac:dyDescent="0.3">
      <c r="B8449" s="86"/>
    </row>
    <row r="8450" spans="2:2" ht="17.25" x14ac:dyDescent="0.3">
      <c r="B8450" s="86"/>
    </row>
    <row r="8451" spans="2:2" ht="17.25" x14ac:dyDescent="0.3">
      <c r="B8451" s="86"/>
    </row>
    <row r="8452" spans="2:2" ht="17.25" x14ac:dyDescent="0.3">
      <c r="B8452" s="86"/>
    </row>
    <row r="8453" spans="2:2" ht="17.25" x14ac:dyDescent="0.3">
      <c r="B8453" s="86"/>
    </row>
    <row r="8454" spans="2:2" ht="17.25" x14ac:dyDescent="0.3">
      <c r="B8454" s="86"/>
    </row>
    <row r="8455" spans="2:2" ht="17.25" x14ac:dyDescent="0.3">
      <c r="B8455" s="86"/>
    </row>
    <row r="8456" spans="2:2" ht="17.25" x14ac:dyDescent="0.3">
      <c r="B8456" s="86"/>
    </row>
    <row r="8457" spans="2:2" ht="17.25" x14ac:dyDescent="0.3">
      <c r="B8457" s="86"/>
    </row>
    <row r="8458" spans="2:2" ht="17.25" x14ac:dyDescent="0.3">
      <c r="B8458" s="86"/>
    </row>
    <row r="8459" spans="2:2" ht="17.25" x14ac:dyDescent="0.3">
      <c r="B8459" s="86"/>
    </row>
    <row r="8460" spans="2:2" ht="17.25" x14ac:dyDescent="0.3">
      <c r="B8460" s="86"/>
    </row>
    <row r="8461" spans="2:2" ht="17.25" x14ac:dyDescent="0.3">
      <c r="B8461" s="86"/>
    </row>
    <row r="8462" spans="2:2" ht="17.25" x14ac:dyDescent="0.3">
      <c r="B8462" s="86"/>
    </row>
    <row r="8463" spans="2:2" ht="17.25" x14ac:dyDescent="0.3">
      <c r="B8463" s="86"/>
    </row>
    <row r="8464" spans="2:2" ht="17.25" x14ac:dyDescent="0.3">
      <c r="B8464" s="86"/>
    </row>
    <row r="8465" spans="2:2" ht="17.25" x14ac:dyDescent="0.3">
      <c r="B8465" s="86"/>
    </row>
    <row r="8466" spans="2:2" ht="17.25" x14ac:dyDescent="0.3">
      <c r="B8466" s="86"/>
    </row>
    <row r="8467" spans="2:2" ht="17.25" x14ac:dyDescent="0.3">
      <c r="B8467" s="86"/>
    </row>
    <row r="8468" spans="2:2" ht="17.25" x14ac:dyDescent="0.3">
      <c r="B8468" s="86"/>
    </row>
    <row r="8469" spans="2:2" ht="17.25" x14ac:dyDescent="0.3">
      <c r="B8469" s="86"/>
    </row>
    <row r="8470" spans="2:2" ht="17.25" x14ac:dyDescent="0.3">
      <c r="B8470" s="86"/>
    </row>
    <row r="8471" spans="2:2" ht="17.25" x14ac:dyDescent="0.3">
      <c r="B8471" s="86"/>
    </row>
    <row r="8472" spans="2:2" ht="17.25" x14ac:dyDescent="0.3">
      <c r="B8472" s="86"/>
    </row>
    <row r="8473" spans="2:2" ht="17.25" x14ac:dyDescent="0.3">
      <c r="B8473" s="86"/>
    </row>
    <row r="8474" spans="2:2" ht="17.25" x14ac:dyDescent="0.3">
      <c r="B8474" s="86"/>
    </row>
    <row r="8475" spans="2:2" ht="17.25" x14ac:dyDescent="0.3">
      <c r="B8475" s="86"/>
    </row>
    <row r="8476" spans="2:2" ht="17.25" x14ac:dyDescent="0.3">
      <c r="B8476" s="86"/>
    </row>
    <row r="8477" spans="2:2" ht="17.25" x14ac:dyDescent="0.3">
      <c r="B8477" s="86"/>
    </row>
    <row r="8478" spans="2:2" ht="17.25" x14ac:dyDescent="0.3">
      <c r="B8478" s="86"/>
    </row>
    <row r="8479" spans="2:2" ht="17.25" x14ac:dyDescent="0.3">
      <c r="B8479" s="86"/>
    </row>
    <row r="8480" spans="2:2" ht="17.25" x14ac:dyDescent="0.3">
      <c r="B8480" s="86"/>
    </row>
    <row r="8481" spans="2:2" ht="17.25" x14ac:dyDescent="0.3">
      <c r="B8481" s="86"/>
    </row>
    <row r="8482" spans="2:2" ht="17.25" x14ac:dyDescent="0.3">
      <c r="B8482" s="86"/>
    </row>
    <row r="8483" spans="2:2" ht="17.25" x14ac:dyDescent="0.3">
      <c r="B8483" s="86"/>
    </row>
    <row r="8484" spans="2:2" ht="17.25" x14ac:dyDescent="0.3">
      <c r="B8484" s="86"/>
    </row>
    <row r="8485" spans="2:2" ht="17.25" x14ac:dyDescent="0.3">
      <c r="B8485" s="86"/>
    </row>
    <row r="8486" spans="2:2" ht="17.25" x14ac:dyDescent="0.3">
      <c r="B8486" s="86"/>
    </row>
    <row r="8487" spans="2:2" ht="17.25" x14ac:dyDescent="0.3">
      <c r="B8487" s="86"/>
    </row>
    <row r="8488" spans="2:2" ht="17.25" x14ac:dyDescent="0.3">
      <c r="B8488" s="86"/>
    </row>
    <row r="8489" spans="2:2" ht="17.25" x14ac:dyDescent="0.3">
      <c r="B8489" s="86"/>
    </row>
    <row r="8490" spans="2:2" ht="17.25" x14ac:dyDescent="0.3">
      <c r="B8490" s="86"/>
    </row>
    <row r="8491" spans="2:2" ht="17.25" x14ac:dyDescent="0.3">
      <c r="B8491" s="86"/>
    </row>
    <row r="8492" spans="2:2" ht="17.25" x14ac:dyDescent="0.3">
      <c r="B8492" s="86"/>
    </row>
    <row r="8493" spans="2:2" ht="17.25" x14ac:dyDescent="0.3">
      <c r="B8493" s="86"/>
    </row>
    <row r="8494" spans="2:2" ht="17.25" x14ac:dyDescent="0.3">
      <c r="B8494" s="86"/>
    </row>
    <row r="8495" spans="2:2" ht="17.25" x14ac:dyDescent="0.3">
      <c r="B8495" s="86"/>
    </row>
    <row r="8496" spans="2:2" ht="17.25" x14ac:dyDescent="0.3">
      <c r="B8496" s="86"/>
    </row>
    <row r="8497" spans="2:2" ht="17.25" x14ac:dyDescent="0.3">
      <c r="B8497" s="86"/>
    </row>
    <row r="8498" spans="2:2" ht="17.25" x14ac:dyDescent="0.3">
      <c r="B8498" s="86"/>
    </row>
    <row r="8499" spans="2:2" ht="17.25" x14ac:dyDescent="0.3">
      <c r="B8499" s="86"/>
    </row>
    <row r="8500" spans="2:2" ht="17.25" x14ac:dyDescent="0.3">
      <c r="B8500" s="86"/>
    </row>
    <row r="8501" spans="2:2" ht="17.25" x14ac:dyDescent="0.3">
      <c r="B8501" s="86"/>
    </row>
    <row r="8502" spans="2:2" ht="17.25" x14ac:dyDescent="0.3">
      <c r="B8502" s="86"/>
    </row>
    <row r="8503" spans="2:2" ht="17.25" x14ac:dyDescent="0.3">
      <c r="B8503" s="86"/>
    </row>
    <row r="8504" spans="2:2" ht="17.25" x14ac:dyDescent="0.3">
      <c r="B8504" s="86"/>
    </row>
    <row r="8505" spans="2:2" ht="17.25" x14ac:dyDescent="0.3">
      <c r="B8505" s="86"/>
    </row>
    <row r="8506" spans="2:2" ht="17.25" x14ac:dyDescent="0.3">
      <c r="B8506" s="86"/>
    </row>
    <row r="8507" spans="2:2" ht="17.25" x14ac:dyDescent="0.3">
      <c r="B8507" s="86"/>
    </row>
    <row r="8508" spans="2:2" ht="17.25" x14ac:dyDescent="0.3">
      <c r="B8508" s="86"/>
    </row>
    <row r="8509" spans="2:2" ht="17.25" x14ac:dyDescent="0.3">
      <c r="B8509" s="86"/>
    </row>
    <row r="8510" spans="2:2" ht="17.25" x14ac:dyDescent="0.3">
      <c r="B8510" s="86"/>
    </row>
    <row r="8511" spans="2:2" ht="17.25" x14ac:dyDescent="0.3">
      <c r="B8511" s="86"/>
    </row>
    <row r="8512" spans="2:2" ht="17.25" x14ac:dyDescent="0.3">
      <c r="B8512" s="86"/>
    </row>
    <row r="8513" spans="2:2" ht="17.25" x14ac:dyDescent="0.3">
      <c r="B8513" s="86"/>
    </row>
    <row r="8514" spans="2:2" ht="17.25" x14ac:dyDescent="0.3">
      <c r="B8514" s="86"/>
    </row>
    <row r="8515" spans="2:2" ht="17.25" x14ac:dyDescent="0.3">
      <c r="B8515" s="86"/>
    </row>
    <row r="8516" spans="2:2" ht="17.25" x14ac:dyDescent="0.3">
      <c r="B8516" s="86"/>
    </row>
    <row r="8517" spans="2:2" ht="17.25" x14ac:dyDescent="0.3">
      <c r="B8517" s="86"/>
    </row>
    <row r="8518" spans="2:2" ht="17.25" x14ac:dyDescent="0.3">
      <c r="B8518" s="86"/>
    </row>
    <row r="8519" spans="2:2" ht="17.25" x14ac:dyDescent="0.3">
      <c r="B8519" s="86"/>
    </row>
    <row r="8520" spans="2:2" ht="17.25" x14ac:dyDescent="0.3">
      <c r="B8520" s="86"/>
    </row>
    <row r="8521" spans="2:2" ht="17.25" x14ac:dyDescent="0.3">
      <c r="B8521" s="86"/>
    </row>
    <row r="8522" spans="2:2" ht="17.25" x14ac:dyDescent="0.3">
      <c r="B8522" s="86"/>
    </row>
    <row r="8523" spans="2:2" ht="17.25" x14ac:dyDescent="0.3">
      <c r="B8523" s="86"/>
    </row>
    <row r="8524" spans="2:2" ht="17.25" x14ac:dyDescent="0.3">
      <c r="B8524" s="86"/>
    </row>
    <row r="8525" spans="2:2" ht="17.25" x14ac:dyDescent="0.3">
      <c r="B8525" s="86"/>
    </row>
    <row r="8526" spans="2:2" ht="17.25" x14ac:dyDescent="0.3">
      <c r="B8526" s="86"/>
    </row>
    <row r="8527" spans="2:2" ht="17.25" x14ac:dyDescent="0.3">
      <c r="B8527" s="86"/>
    </row>
    <row r="8528" spans="2:2" ht="17.25" x14ac:dyDescent="0.3">
      <c r="B8528" s="86"/>
    </row>
    <row r="8529" spans="2:2" ht="17.25" x14ac:dyDescent="0.3">
      <c r="B8529" s="86"/>
    </row>
    <row r="8530" spans="2:2" ht="17.25" x14ac:dyDescent="0.3">
      <c r="B8530" s="86"/>
    </row>
    <row r="8531" spans="2:2" ht="17.25" x14ac:dyDescent="0.3">
      <c r="B8531" s="86"/>
    </row>
    <row r="8532" spans="2:2" ht="17.25" x14ac:dyDescent="0.3">
      <c r="B8532" s="86"/>
    </row>
    <row r="8533" spans="2:2" ht="17.25" x14ac:dyDescent="0.3">
      <c r="B8533" s="86"/>
    </row>
    <row r="8534" spans="2:2" ht="17.25" x14ac:dyDescent="0.3">
      <c r="B8534" s="86"/>
    </row>
    <row r="8535" spans="2:2" ht="17.25" x14ac:dyDescent="0.3">
      <c r="B8535" s="86"/>
    </row>
    <row r="8536" spans="2:2" ht="17.25" x14ac:dyDescent="0.3">
      <c r="B8536" s="86"/>
    </row>
    <row r="8537" spans="2:2" ht="17.25" x14ac:dyDescent="0.3">
      <c r="B8537" s="86"/>
    </row>
    <row r="8538" spans="2:2" ht="17.25" x14ac:dyDescent="0.3">
      <c r="B8538" s="86"/>
    </row>
    <row r="8539" spans="2:2" ht="17.25" x14ac:dyDescent="0.3">
      <c r="B8539" s="86"/>
    </row>
    <row r="8540" spans="2:2" ht="17.25" x14ac:dyDescent="0.3">
      <c r="B8540" s="86"/>
    </row>
    <row r="8541" spans="2:2" ht="17.25" x14ac:dyDescent="0.3">
      <c r="B8541" s="86"/>
    </row>
    <row r="8542" spans="2:2" ht="17.25" x14ac:dyDescent="0.3">
      <c r="B8542" s="86"/>
    </row>
    <row r="8543" spans="2:2" ht="17.25" x14ac:dyDescent="0.3">
      <c r="B8543" s="86"/>
    </row>
    <row r="8544" spans="2:2" ht="17.25" x14ac:dyDescent="0.3">
      <c r="B8544" s="86"/>
    </row>
    <row r="8545" spans="2:2" ht="17.25" x14ac:dyDescent="0.3">
      <c r="B8545" s="86"/>
    </row>
    <row r="8546" spans="2:2" ht="17.25" x14ac:dyDescent="0.3">
      <c r="B8546" s="86"/>
    </row>
    <row r="8547" spans="2:2" ht="17.25" x14ac:dyDescent="0.3">
      <c r="B8547" s="86"/>
    </row>
    <row r="8548" spans="2:2" ht="17.25" x14ac:dyDescent="0.3">
      <c r="B8548" s="86"/>
    </row>
    <row r="8549" spans="2:2" ht="17.25" x14ac:dyDescent="0.3">
      <c r="B8549" s="86"/>
    </row>
    <row r="8550" spans="2:2" ht="17.25" x14ac:dyDescent="0.3">
      <c r="B8550" s="86"/>
    </row>
    <row r="8551" spans="2:2" ht="17.25" x14ac:dyDescent="0.3">
      <c r="B8551" s="86"/>
    </row>
    <row r="8552" spans="2:2" ht="17.25" x14ac:dyDescent="0.3">
      <c r="B8552" s="86"/>
    </row>
    <row r="8553" spans="2:2" ht="17.25" x14ac:dyDescent="0.3">
      <c r="B8553" s="86"/>
    </row>
    <row r="8554" spans="2:2" ht="17.25" x14ac:dyDescent="0.3">
      <c r="B8554" s="86"/>
    </row>
    <row r="8555" spans="2:2" ht="17.25" x14ac:dyDescent="0.3">
      <c r="B8555" s="86"/>
    </row>
    <row r="8556" spans="2:2" ht="17.25" x14ac:dyDescent="0.3">
      <c r="B8556" s="86"/>
    </row>
    <row r="8557" spans="2:2" ht="17.25" x14ac:dyDescent="0.3">
      <c r="B8557" s="86"/>
    </row>
    <row r="8558" spans="2:2" ht="17.25" x14ac:dyDescent="0.3">
      <c r="B8558" s="86"/>
    </row>
    <row r="8559" spans="2:2" ht="17.25" x14ac:dyDescent="0.3">
      <c r="B8559" s="86"/>
    </row>
    <row r="8560" spans="2:2" ht="17.25" x14ac:dyDescent="0.3">
      <c r="B8560" s="86"/>
    </row>
    <row r="8561" spans="2:2" ht="17.25" x14ac:dyDescent="0.3">
      <c r="B8561" s="86"/>
    </row>
    <row r="8562" spans="2:2" ht="17.25" x14ac:dyDescent="0.3">
      <c r="B8562" s="86"/>
    </row>
    <row r="8563" spans="2:2" ht="17.25" x14ac:dyDescent="0.3">
      <c r="B8563" s="86"/>
    </row>
    <row r="8564" spans="2:2" ht="17.25" x14ac:dyDescent="0.3">
      <c r="B8564" s="86"/>
    </row>
    <row r="8565" spans="2:2" ht="17.25" x14ac:dyDescent="0.3">
      <c r="B8565" s="86"/>
    </row>
    <row r="8566" spans="2:2" ht="17.25" x14ac:dyDescent="0.3">
      <c r="B8566" s="86"/>
    </row>
    <row r="8567" spans="2:2" ht="17.25" x14ac:dyDescent="0.3">
      <c r="B8567" s="86"/>
    </row>
    <row r="8568" spans="2:2" ht="17.25" x14ac:dyDescent="0.3">
      <c r="B8568" s="86"/>
    </row>
    <row r="8569" spans="2:2" ht="17.25" x14ac:dyDescent="0.3">
      <c r="B8569" s="86"/>
    </row>
    <row r="8570" spans="2:2" ht="17.25" x14ac:dyDescent="0.3">
      <c r="B8570" s="86"/>
    </row>
    <row r="8571" spans="2:2" ht="17.25" x14ac:dyDescent="0.3">
      <c r="B8571" s="86"/>
    </row>
    <row r="8572" spans="2:2" ht="17.25" x14ac:dyDescent="0.3">
      <c r="B8572" s="86"/>
    </row>
    <row r="8573" spans="2:2" ht="17.25" x14ac:dyDescent="0.3">
      <c r="B8573" s="86"/>
    </row>
    <row r="8574" spans="2:2" ht="17.25" x14ac:dyDescent="0.3">
      <c r="B8574" s="86"/>
    </row>
    <row r="8575" spans="2:2" ht="17.25" x14ac:dyDescent="0.3">
      <c r="B8575" s="86"/>
    </row>
    <row r="8576" spans="2:2" ht="17.25" x14ac:dyDescent="0.3">
      <c r="B8576" s="86"/>
    </row>
    <row r="8577" spans="2:2" ht="17.25" x14ac:dyDescent="0.3">
      <c r="B8577" s="86"/>
    </row>
    <row r="8578" spans="2:2" ht="17.25" x14ac:dyDescent="0.3">
      <c r="B8578" s="86"/>
    </row>
    <row r="8579" spans="2:2" ht="17.25" x14ac:dyDescent="0.3">
      <c r="B8579" s="86"/>
    </row>
    <row r="8580" spans="2:2" ht="17.25" x14ac:dyDescent="0.3">
      <c r="B8580" s="86"/>
    </row>
    <row r="8581" spans="2:2" ht="17.25" x14ac:dyDescent="0.3">
      <c r="B8581" s="86"/>
    </row>
    <row r="8582" spans="2:2" ht="17.25" x14ac:dyDescent="0.3">
      <c r="B8582" s="86"/>
    </row>
    <row r="8583" spans="2:2" ht="17.25" x14ac:dyDescent="0.3">
      <c r="B8583" s="86"/>
    </row>
    <row r="8584" spans="2:2" ht="17.25" x14ac:dyDescent="0.3">
      <c r="B8584" s="86"/>
    </row>
    <row r="8585" spans="2:2" ht="17.25" x14ac:dyDescent="0.3">
      <c r="B8585" s="86"/>
    </row>
    <row r="8586" spans="2:2" ht="17.25" x14ac:dyDescent="0.3">
      <c r="B8586" s="86"/>
    </row>
    <row r="8587" spans="2:2" ht="17.25" x14ac:dyDescent="0.3">
      <c r="B8587" s="86"/>
    </row>
    <row r="8588" spans="2:2" ht="17.25" x14ac:dyDescent="0.3">
      <c r="B8588" s="86"/>
    </row>
    <row r="8589" spans="2:2" ht="17.25" x14ac:dyDescent="0.3">
      <c r="B8589" s="86"/>
    </row>
    <row r="8590" spans="2:2" ht="17.25" x14ac:dyDescent="0.3">
      <c r="B8590" s="86"/>
    </row>
    <row r="8591" spans="2:2" ht="17.25" x14ac:dyDescent="0.3">
      <c r="B8591" s="86"/>
    </row>
    <row r="8592" spans="2:2" ht="17.25" x14ac:dyDescent="0.3">
      <c r="B8592" s="86"/>
    </row>
    <row r="8593" spans="2:2" ht="17.25" x14ac:dyDescent="0.3">
      <c r="B8593" s="86"/>
    </row>
    <row r="8594" spans="2:2" ht="17.25" x14ac:dyDescent="0.3">
      <c r="B8594" s="86"/>
    </row>
    <row r="8595" spans="2:2" ht="17.25" x14ac:dyDescent="0.3">
      <c r="B8595" s="86"/>
    </row>
    <row r="8596" spans="2:2" ht="17.25" x14ac:dyDescent="0.3">
      <c r="B8596" s="86"/>
    </row>
    <row r="8597" spans="2:2" ht="17.25" x14ac:dyDescent="0.3">
      <c r="B8597" s="86"/>
    </row>
    <row r="8598" spans="2:2" ht="17.25" x14ac:dyDescent="0.3">
      <c r="B8598" s="86"/>
    </row>
    <row r="8599" spans="2:2" ht="17.25" x14ac:dyDescent="0.3">
      <c r="B8599" s="86"/>
    </row>
    <row r="8600" spans="2:2" ht="17.25" x14ac:dyDescent="0.3">
      <c r="B8600" s="86"/>
    </row>
    <row r="8601" spans="2:2" ht="17.25" x14ac:dyDescent="0.3">
      <c r="B8601" s="86"/>
    </row>
    <row r="8602" spans="2:2" ht="17.25" x14ac:dyDescent="0.3">
      <c r="B8602" s="86"/>
    </row>
    <row r="8603" spans="2:2" ht="17.25" x14ac:dyDescent="0.3">
      <c r="B8603" s="86"/>
    </row>
    <row r="8604" spans="2:2" ht="17.25" x14ac:dyDescent="0.3">
      <c r="B8604" s="86"/>
    </row>
    <row r="8605" spans="2:2" ht="17.25" x14ac:dyDescent="0.3">
      <c r="B8605" s="86"/>
    </row>
    <row r="8606" spans="2:2" ht="17.25" x14ac:dyDescent="0.3">
      <c r="B8606" s="86"/>
    </row>
    <row r="8607" spans="2:2" ht="17.25" x14ac:dyDescent="0.3">
      <c r="B8607" s="86"/>
    </row>
    <row r="8608" spans="2:2" ht="17.25" x14ac:dyDescent="0.3">
      <c r="B8608" s="86"/>
    </row>
    <row r="8609" spans="2:2" ht="17.25" x14ac:dyDescent="0.3">
      <c r="B8609" s="86"/>
    </row>
    <row r="8610" spans="2:2" ht="17.25" x14ac:dyDescent="0.3">
      <c r="B8610" s="86"/>
    </row>
    <row r="8611" spans="2:2" ht="17.25" x14ac:dyDescent="0.3">
      <c r="B8611" s="86"/>
    </row>
    <row r="8612" spans="2:2" ht="17.25" x14ac:dyDescent="0.3">
      <c r="B8612" s="86"/>
    </row>
    <row r="8613" spans="2:2" ht="17.25" x14ac:dyDescent="0.3">
      <c r="B8613" s="86"/>
    </row>
    <row r="8614" spans="2:2" ht="17.25" x14ac:dyDescent="0.3">
      <c r="B8614" s="86"/>
    </row>
    <row r="8615" spans="2:2" ht="17.25" x14ac:dyDescent="0.3">
      <c r="B8615" s="86"/>
    </row>
    <row r="8616" spans="2:2" ht="17.25" x14ac:dyDescent="0.3">
      <c r="B8616" s="86"/>
    </row>
    <row r="8617" spans="2:2" ht="17.25" x14ac:dyDescent="0.3">
      <c r="B8617" s="86"/>
    </row>
    <row r="8618" spans="2:2" ht="17.25" x14ac:dyDescent="0.3">
      <c r="B8618" s="86"/>
    </row>
    <row r="8619" spans="2:2" ht="17.25" x14ac:dyDescent="0.3">
      <c r="B8619" s="86"/>
    </row>
    <row r="8620" spans="2:2" ht="17.25" x14ac:dyDescent="0.3">
      <c r="B8620" s="86"/>
    </row>
    <row r="8621" spans="2:2" ht="17.25" x14ac:dyDescent="0.3">
      <c r="B8621" s="86"/>
    </row>
    <row r="8622" spans="2:2" ht="17.25" x14ac:dyDescent="0.3">
      <c r="B8622" s="86"/>
    </row>
    <row r="8623" spans="2:2" ht="17.25" x14ac:dyDescent="0.3">
      <c r="B8623" s="86"/>
    </row>
    <row r="8624" spans="2:2" ht="17.25" x14ac:dyDescent="0.3">
      <c r="B8624" s="86"/>
    </row>
    <row r="8625" spans="2:2" ht="17.25" x14ac:dyDescent="0.3">
      <c r="B8625" s="86"/>
    </row>
    <row r="8626" spans="2:2" ht="17.25" x14ac:dyDescent="0.3">
      <c r="B8626" s="86"/>
    </row>
    <row r="8627" spans="2:2" ht="17.25" x14ac:dyDescent="0.3">
      <c r="B8627" s="86"/>
    </row>
    <row r="8628" spans="2:2" ht="17.25" x14ac:dyDescent="0.3">
      <c r="B8628" s="86"/>
    </row>
    <row r="8629" spans="2:2" ht="17.25" x14ac:dyDescent="0.3">
      <c r="B8629" s="86"/>
    </row>
    <row r="8630" spans="2:2" ht="17.25" x14ac:dyDescent="0.3">
      <c r="B8630" s="86"/>
    </row>
    <row r="8631" spans="2:2" ht="17.25" x14ac:dyDescent="0.3">
      <c r="B8631" s="86"/>
    </row>
    <row r="8632" spans="2:2" ht="17.25" x14ac:dyDescent="0.3">
      <c r="B8632" s="86"/>
    </row>
    <row r="8633" spans="2:2" ht="17.25" x14ac:dyDescent="0.3">
      <c r="B8633" s="86"/>
    </row>
    <row r="8634" spans="2:2" ht="17.25" x14ac:dyDescent="0.3">
      <c r="B8634" s="86"/>
    </row>
    <row r="8635" spans="2:2" ht="17.25" x14ac:dyDescent="0.3">
      <c r="B8635" s="86"/>
    </row>
    <row r="8636" spans="2:2" ht="17.25" x14ac:dyDescent="0.3">
      <c r="B8636" s="86"/>
    </row>
    <row r="8637" spans="2:2" ht="17.25" x14ac:dyDescent="0.3">
      <c r="B8637" s="86"/>
    </row>
    <row r="8638" spans="2:2" ht="17.25" x14ac:dyDescent="0.3">
      <c r="B8638" s="86"/>
    </row>
    <row r="8639" spans="2:2" ht="17.25" x14ac:dyDescent="0.3">
      <c r="B8639" s="86"/>
    </row>
    <row r="8640" spans="2:2" ht="17.25" x14ac:dyDescent="0.3">
      <c r="B8640" s="86"/>
    </row>
    <row r="8641" spans="2:2" ht="17.25" x14ac:dyDescent="0.3">
      <c r="B8641" s="86"/>
    </row>
    <row r="8642" spans="2:2" ht="17.25" x14ac:dyDescent="0.3">
      <c r="B8642" s="86"/>
    </row>
    <row r="8643" spans="2:2" ht="17.25" x14ac:dyDescent="0.3">
      <c r="B8643" s="86"/>
    </row>
    <row r="8644" spans="2:2" ht="17.25" x14ac:dyDescent="0.3">
      <c r="B8644" s="86"/>
    </row>
    <row r="8645" spans="2:2" ht="17.25" x14ac:dyDescent="0.3">
      <c r="B8645" s="86"/>
    </row>
    <row r="8646" spans="2:2" ht="17.25" x14ac:dyDescent="0.3">
      <c r="B8646" s="86"/>
    </row>
    <row r="8647" spans="2:2" ht="17.25" x14ac:dyDescent="0.3">
      <c r="B8647" s="86"/>
    </row>
    <row r="8648" spans="2:2" ht="17.25" x14ac:dyDescent="0.3">
      <c r="B8648" s="86"/>
    </row>
    <row r="8649" spans="2:2" ht="17.25" x14ac:dyDescent="0.3">
      <c r="B8649" s="86"/>
    </row>
    <row r="8650" spans="2:2" ht="17.25" x14ac:dyDescent="0.3">
      <c r="B8650" s="86"/>
    </row>
    <row r="8651" spans="2:2" ht="17.25" x14ac:dyDescent="0.3">
      <c r="B8651" s="86"/>
    </row>
    <row r="8652" spans="2:2" ht="17.25" x14ac:dyDescent="0.3">
      <c r="B8652" s="86"/>
    </row>
    <row r="8653" spans="2:2" ht="17.25" x14ac:dyDescent="0.3">
      <c r="B8653" s="86"/>
    </row>
    <row r="8654" spans="2:2" ht="17.25" x14ac:dyDescent="0.3">
      <c r="B8654" s="86"/>
    </row>
    <row r="8655" spans="2:2" ht="17.25" x14ac:dyDescent="0.3">
      <c r="B8655" s="86"/>
    </row>
    <row r="8656" spans="2:2" ht="17.25" x14ac:dyDescent="0.3">
      <c r="B8656" s="86"/>
    </row>
    <row r="8657" spans="2:2" ht="17.25" x14ac:dyDescent="0.3">
      <c r="B8657" s="86"/>
    </row>
    <row r="8658" spans="2:2" ht="17.25" x14ac:dyDescent="0.3">
      <c r="B8658" s="86"/>
    </row>
    <row r="8659" spans="2:2" ht="17.25" x14ac:dyDescent="0.3">
      <c r="B8659" s="86"/>
    </row>
    <row r="8660" spans="2:2" ht="17.25" x14ac:dyDescent="0.3">
      <c r="B8660" s="86"/>
    </row>
    <row r="8661" spans="2:2" ht="17.25" x14ac:dyDescent="0.3">
      <c r="B8661" s="86"/>
    </row>
    <row r="8662" spans="2:2" ht="17.25" x14ac:dyDescent="0.3">
      <c r="B8662" s="86"/>
    </row>
    <row r="8663" spans="2:2" ht="17.25" x14ac:dyDescent="0.3">
      <c r="B8663" s="86"/>
    </row>
    <row r="8664" spans="2:2" ht="17.25" x14ac:dyDescent="0.3">
      <c r="B8664" s="86"/>
    </row>
    <row r="8665" spans="2:2" ht="17.25" x14ac:dyDescent="0.3">
      <c r="B8665" s="86"/>
    </row>
    <row r="8666" spans="2:2" ht="17.25" x14ac:dyDescent="0.3">
      <c r="B8666" s="86"/>
    </row>
    <row r="8667" spans="2:2" ht="17.25" x14ac:dyDescent="0.3">
      <c r="B8667" s="86"/>
    </row>
    <row r="8668" spans="2:2" ht="17.25" x14ac:dyDescent="0.3">
      <c r="B8668" s="86"/>
    </row>
    <row r="8669" spans="2:2" ht="17.25" x14ac:dyDescent="0.3">
      <c r="B8669" s="86"/>
    </row>
    <row r="8670" spans="2:2" ht="17.25" x14ac:dyDescent="0.3">
      <c r="B8670" s="86"/>
    </row>
    <row r="8671" spans="2:2" ht="17.25" x14ac:dyDescent="0.3">
      <c r="B8671" s="86"/>
    </row>
    <row r="8672" spans="2:2" ht="17.25" x14ac:dyDescent="0.3">
      <c r="B8672" s="86"/>
    </row>
    <row r="8673" spans="2:2" ht="17.25" x14ac:dyDescent="0.3">
      <c r="B8673" s="86"/>
    </row>
    <row r="8674" spans="2:2" ht="17.25" x14ac:dyDescent="0.3">
      <c r="B8674" s="86"/>
    </row>
    <row r="8675" spans="2:2" ht="17.25" x14ac:dyDescent="0.3">
      <c r="B8675" s="86"/>
    </row>
    <row r="8676" spans="2:2" ht="17.25" x14ac:dyDescent="0.3">
      <c r="B8676" s="86"/>
    </row>
    <row r="8677" spans="2:2" ht="17.25" x14ac:dyDescent="0.3">
      <c r="B8677" s="86"/>
    </row>
    <row r="8678" spans="2:2" ht="17.25" x14ac:dyDescent="0.3">
      <c r="B8678" s="86"/>
    </row>
    <row r="8679" spans="2:2" ht="17.25" x14ac:dyDescent="0.3">
      <c r="B8679" s="86"/>
    </row>
    <row r="8680" spans="2:2" ht="17.25" x14ac:dyDescent="0.3">
      <c r="B8680" s="86"/>
    </row>
    <row r="8681" spans="2:2" ht="17.25" x14ac:dyDescent="0.3">
      <c r="B8681" s="86"/>
    </row>
    <row r="8682" spans="2:2" ht="17.25" x14ac:dyDescent="0.3">
      <c r="B8682" s="86"/>
    </row>
    <row r="8683" spans="2:2" ht="17.25" x14ac:dyDescent="0.3">
      <c r="B8683" s="86"/>
    </row>
    <row r="8684" spans="2:2" ht="17.25" x14ac:dyDescent="0.3">
      <c r="B8684" s="86"/>
    </row>
    <row r="8685" spans="2:2" ht="17.25" x14ac:dyDescent="0.3">
      <c r="B8685" s="86"/>
    </row>
    <row r="8686" spans="2:2" ht="17.25" x14ac:dyDescent="0.3">
      <c r="B8686" s="86"/>
    </row>
    <row r="8687" spans="2:2" ht="17.25" x14ac:dyDescent="0.3">
      <c r="B8687" s="86"/>
    </row>
    <row r="8688" spans="2:2" ht="17.25" x14ac:dyDescent="0.3">
      <c r="B8688" s="86"/>
    </row>
    <row r="8689" spans="2:2" ht="17.25" x14ac:dyDescent="0.3">
      <c r="B8689" s="86"/>
    </row>
    <row r="8690" spans="2:2" ht="17.25" x14ac:dyDescent="0.3">
      <c r="B8690" s="86"/>
    </row>
    <row r="8691" spans="2:2" ht="17.25" x14ac:dyDescent="0.3">
      <c r="B8691" s="86"/>
    </row>
    <row r="8692" spans="2:2" ht="17.25" x14ac:dyDescent="0.3">
      <c r="B8692" s="86"/>
    </row>
    <row r="8693" spans="2:2" ht="17.25" x14ac:dyDescent="0.3">
      <c r="B8693" s="86"/>
    </row>
    <row r="8694" spans="2:2" ht="17.25" x14ac:dyDescent="0.3">
      <c r="B8694" s="86"/>
    </row>
    <row r="8695" spans="2:2" ht="17.25" x14ac:dyDescent="0.3">
      <c r="B8695" s="86"/>
    </row>
    <row r="8696" spans="2:2" ht="17.25" x14ac:dyDescent="0.3">
      <c r="B8696" s="86"/>
    </row>
    <row r="8697" spans="2:2" ht="17.25" x14ac:dyDescent="0.3">
      <c r="B8697" s="86"/>
    </row>
    <row r="8698" spans="2:2" ht="17.25" x14ac:dyDescent="0.3">
      <c r="B8698" s="86"/>
    </row>
    <row r="8699" spans="2:2" ht="17.25" x14ac:dyDescent="0.3">
      <c r="B8699" s="86"/>
    </row>
    <row r="8700" spans="2:2" ht="17.25" x14ac:dyDescent="0.3">
      <c r="B8700" s="86"/>
    </row>
    <row r="8701" spans="2:2" ht="17.25" x14ac:dyDescent="0.3">
      <c r="B8701" s="86"/>
    </row>
    <row r="8702" spans="2:2" ht="17.25" x14ac:dyDescent="0.3">
      <c r="B8702" s="86"/>
    </row>
    <row r="8703" spans="2:2" ht="17.25" x14ac:dyDescent="0.3">
      <c r="B8703" s="86"/>
    </row>
    <row r="8704" spans="2:2" ht="17.25" x14ac:dyDescent="0.3">
      <c r="B8704" s="86"/>
    </row>
    <row r="8705" spans="2:2" ht="17.25" x14ac:dyDescent="0.3">
      <c r="B8705" s="86"/>
    </row>
    <row r="8706" spans="2:2" ht="17.25" x14ac:dyDescent="0.3">
      <c r="B8706" s="86"/>
    </row>
    <row r="8707" spans="2:2" ht="17.25" x14ac:dyDescent="0.3">
      <c r="B8707" s="86"/>
    </row>
    <row r="8708" spans="2:2" ht="17.25" x14ac:dyDescent="0.3">
      <c r="B8708" s="86"/>
    </row>
    <row r="8709" spans="2:2" ht="17.25" x14ac:dyDescent="0.3">
      <c r="B8709" s="86"/>
    </row>
    <row r="8710" spans="2:2" ht="17.25" x14ac:dyDescent="0.3">
      <c r="B8710" s="86"/>
    </row>
    <row r="8711" spans="2:2" ht="17.25" x14ac:dyDescent="0.3">
      <c r="B8711" s="86"/>
    </row>
    <row r="8712" spans="2:2" ht="17.25" x14ac:dyDescent="0.3">
      <c r="B8712" s="86"/>
    </row>
    <row r="8713" spans="2:2" ht="17.25" x14ac:dyDescent="0.3">
      <c r="B8713" s="86"/>
    </row>
    <row r="8714" spans="2:2" ht="17.25" x14ac:dyDescent="0.3">
      <c r="B8714" s="86"/>
    </row>
    <row r="8715" spans="2:2" ht="17.25" x14ac:dyDescent="0.3">
      <c r="B8715" s="86"/>
    </row>
    <row r="8716" spans="2:2" ht="17.25" x14ac:dyDescent="0.3">
      <c r="B8716" s="86"/>
    </row>
    <row r="8717" spans="2:2" ht="17.25" x14ac:dyDescent="0.3">
      <c r="B8717" s="86"/>
    </row>
    <row r="8718" spans="2:2" ht="17.25" x14ac:dyDescent="0.3">
      <c r="B8718" s="86"/>
    </row>
    <row r="8719" spans="2:2" ht="17.25" x14ac:dyDescent="0.3">
      <c r="B8719" s="86"/>
    </row>
    <row r="8720" spans="2:2" ht="17.25" x14ac:dyDescent="0.3">
      <c r="B8720" s="86"/>
    </row>
    <row r="8721" spans="2:2" ht="17.25" x14ac:dyDescent="0.3">
      <c r="B8721" s="86"/>
    </row>
    <row r="8722" spans="2:2" ht="17.25" x14ac:dyDescent="0.3">
      <c r="B8722" s="86"/>
    </row>
    <row r="8723" spans="2:2" ht="17.25" x14ac:dyDescent="0.3">
      <c r="B8723" s="86"/>
    </row>
    <row r="8724" spans="2:2" ht="17.25" x14ac:dyDescent="0.3">
      <c r="B8724" s="86"/>
    </row>
    <row r="8725" spans="2:2" ht="17.25" x14ac:dyDescent="0.3">
      <c r="B8725" s="86"/>
    </row>
    <row r="8726" spans="2:2" ht="17.25" x14ac:dyDescent="0.3">
      <c r="B8726" s="86"/>
    </row>
    <row r="8727" spans="2:2" ht="17.25" x14ac:dyDescent="0.3">
      <c r="B8727" s="86"/>
    </row>
    <row r="8728" spans="2:2" ht="17.25" x14ac:dyDescent="0.3">
      <c r="B8728" s="86"/>
    </row>
    <row r="8729" spans="2:2" ht="17.25" x14ac:dyDescent="0.3">
      <c r="B8729" s="86"/>
    </row>
    <row r="8730" spans="2:2" ht="17.25" x14ac:dyDescent="0.3">
      <c r="B8730" s="86"/>
    </row>
    <row r="8731" spans="2:2" ht="17.25" x14ac:dyDescent="0.3">
      <c r="B8731" s="86"/>
    </row>
    <row r="8732" spans="2:2" ht="17.25" x14ac:dyDescent="0.3">
      <c r="B8732" s="86"/>
    </row>
    <row r="8733" spans="2:2" ht="17.25" x14ac:dyDescent="0.3">
      <c r="B8733" s="86"/>
    </row>
    <row r="8734" spans="2:2" ht="17.25" x14ac:dyDescent="0.3">
      <c r="B8734" s="86"/>
    </row>
    <row r="8735" spans="2:2" ht="17.25" x14ac:dyDescent="0.3">
      <c r="B8735" s="86"/>
    </row>
    <row r="8736" spans="2:2" ht="17.25" x14ac:dyDescent="0.3">
      <c r="B8736" s="86"/>
    </row>
    <row r="8737" spans="2:2" ht="17.25" x14ac:dyDescent="0.3">
      <c r="B8737" s="86"/>
    </row>
    <row r="8738" spans="2:2" ht="17.25" x14ac:dyDescent="0.3">
      <c r="B8738" s="86"/>
    </row>
    <row r="8739" spans="2:2" ht="17.25" x14ac:dyDescent="0.3">
      <c r="B8739" s="86"/>
    </row>
    <row r="8740" spans="2:2" ht="17.25" x14ac:dyDescent="0.3">
      <c r="B8740" s="86"/>
    </row>
    <row r="8741" spans="2:2" ht="17.25" x14ac:dyDescent="0.3">
      <c r="B8741" s="86"/>
    </row>
    <row r="8742" spans="2:2" ht="17.25" x14ac:dyDescent="0.3">
      <c r="B8742" s="86"/>
    </row>
    <row r="8743" spans="2:2" ht="17.25" x14ac:dyDescent="0.3">
      <c r="B8743" s="86"/>
    </row>
    <row r="8744" spans="2:2" ht="17.25" x14ac:dyDescent="0.3">
      <c r="B8744" s="86"/>
    </row>
    <row r="8745" spans="2:2" ht="17.25" x14ac:dyDescent="0.3">
      <c r="B8745" s="86"/>
    </row>
    <row r="8746" spans="2:2" ht="17.25" x14ac:dyDescent="0.3">
      <c r="B8746" s="86"/>
    </row>
    <row r="8747" spans="2:2" ht="17.25" x14ac:dyDescent="0.3">
      <c r="B8747" s="86"/>
    </row>
    <row r="8748" spans="2:2" ht="17.25" x14ac:dyDescent="0.3">
      <c r="B8748" s="86"/>
    </row>
    <row r="8749" spans="2:2" ht="17.25" x14ac:dyDescent="0.3">
      <c r="B8749" s="86"/>
    </row>
    <row r="8750" spans="2:2" ht="17.25" x14ac:dyDescent="0.3">
      <c r="B8750" s="86"/>
    </row>
    <row r="8751" spans="2:2" ht="17.25" x14ac:dyDescent="0.3">
      <c r="B8751" s="86"/>
    </row>
    <row r="8752" spans="2:2" ht="17.25" x14ac:dyDescent="0.3">
      <c r="B8752" s="86"/>
    </row>
    <row r="8753" spans="2:2" ht="17.25" x14ac:dyDescent="0.3">
      <c r="B8753" s="86"/>
    </row>
    <row r="8754" spans="2:2" ht="17.25" x14ac:dyDescent="0.3">
      <c r="B8754" s="86"/>
    </row>
    <row r="8755" spans="2:2" ht="17.25" x14ac:dyDescent="0.3">
      <c r="B8755" s="86"/>
    </row>
    <row r="8756" spans="2:2" ht="17.25" x14ac:dyDescent="0.3">
      <c r="B8756" s="86"/>
    </row>
    <row r="8757" spans="2:2" ht="17.25" x14ac:dyDescent="0.3">
      <c r="B8757" s="86"/>
    </row>
    <row r="8758" spans="2:2" ht="17.25" x14ac:dyDescent="0.3">
      <c r="B8758" s="86"/>
    </row>
    <row r="8759" spans="2:2" ht="17.25" x14ac:dyDescent="0.3">
      <c r="B8759" s="86"/>
    </row>
    <row r="8760" spans="2:2" ht="17.25" x14ac:dyDescent="0.3">
      <c r="B8760" s="86"/>
    </row>
    <row r="8761" spans="2:2" ht="17.25" x14ac:dyDescent="0.3">
      <c r="B8761" s="86"/>
    </row>
    <row r="8762" spans="2:2" ht="17.25" x14ac:dyDescent="0.3">
      <c r="B8762" s="86"/>
    </row>
    <row r="8763" spans="2:2" ht="17.25" x14ac:dyDescent="0.3">
      <c r="B8763" s="86"/>
    </row>
    <row r="8764" spans="2:2" ht="17.25" x14ac:dyDescent="0.3">
      <c r="B8764" s="86"/>
    </row>
    <row r="8765" spans="2:2" ht="17.25" x14ac:dyDescent="0.3">
      <c r="B8765" s="86"/>
    </row>
    <row r="8766" spans="2:2" ht="17.25" x14ac:dyDescent="0.3">
      <c r="B8766" s="86"/>
    </row>
    <row r="8767" spans="2:2" ht="17.25" x14ac:dyDescent="0.3">
      <c r="B8767" s="86"/>
    </row>
    <row r="8768" spans="2:2" ht="17.25" x14ac:dyDescent="0.3">
      <c r="B8768" s="86"/>
    </row>
    <row r="8769" spans="2:2" ht="17.25" x14ac:dyDescent="0.3">
      <c r="B8769" s="86"/>
    </row>
    <row r="8770" spans="2:2" ht="17.25" x14ac:dyDescent="0.3">
      <c r="B8770" s="86"/>
    </row>
    <row r="8771" spans="2:2" ht="17.25" x14ac:dyDescent="0.3">
      <c r="B8771" s="86"/>
    </row>
    <row r="8772" spans="2:2" ht="17.25" x14ac:dyDescent="0.3">
      <c r="B8772" s="86"/>
    </row>
    <row r="8773" spans="2:2" ht="17.25" x14ac:dyDescent="0.3">
      <c r="B8773" s="86"/>
    </row>
    <row r="8774" spans="2:2" ht="17.25" x14ac:dyDescent="0.3">
      <c r="B8774" s="86"/>
    </row>
    <row r="8775" spans="2:2" ht="17.25" x14ac:dyDescent="0.3">
      <c r="B8775" s="86"/>
    </row>
    <row r="8776" spans="2:2" ht="17.25" x14ac:dyDescent="0.3">
      <c r="B8776" s="86"/>
    </row>
    <row r="8777" spans="2:2" ht="17.25" x14ac:dyDescent="0.3">
      <c r="B8777" s="86"/>
    </row>
    <row r="8778" spans="2:2" ht="17.25" x14ac:dyDescent="0.3">
      <c r="B8778" s="86"/>
    </row>
    <row r="8779" spans="2:2" ht="17.25" x14ac:dyDescent="0.3">
      <c r="B8779" s="86"/>
    </row>
    <row r="8780" spans="2:2" ht="17.25" x14ac:dyDescent="0.3">
      <c r="B8780" s="86"/>
    </row>
    <row r="8781" spans="2:2" ht="17.25" x14ac:dyDescent="0.3">
      <c r="B8781" s="86"/>
    </row>
    <row r="8782" spans="2:2" ht="17.25" x14ac:dyDescent="0.3">
      <c r="B8782" s="86"/>
    </row>
    <row r="8783" spans="2:2" ht="17.25" x14ac:dyDescent="0.3">
      <c r="B8783" s="86"/>
    </row>
    <row r="8784" spans="2:2" ht="17.25" x14ac:dyDescent="0.3">
      <c r="B8784" s="86"/>
    </row>
    <row r="8785" spans="2:2" ht="17.25" x14ac:dyDescent="0.3">
      <c r="B8785" s="86"/>
    </row>
    <row r="8786" spans="2:2" ht="17.25" x14ac:dyDescent="0.3">
      <c r="B8786" s="86"/>
    </row>
    <row r="8787" spans="2:2" ht="17.25" x14ac:dyDescent="0.3">
      <c r="B8787" s="86"/>
    </row>
    <row r="8788" spans="2:2" ht="17.25" x14ac:dyDescent="0.3">
      <c r="B8788" s="86"/>
    </row>
    <row r="8789" spans="2:2" ht="17.25" x14ac:dyDescent="0.3">
      <c r="B8789" s="86"/>
    </row>
    <row r="8790" spans="2:2" ht="17.25" x14ac:dyDescent="0.3">
      <c r="B8790" s="86"/>
    </row>
    <row r="8791" spans="2:2" ht="17.25" x14ac:dyDescent="0.3">
      <c r="B8791" s="86"/>
    </row>
    <row r="8792" spans="2:2" ht="17.25" x14ac:dyDescent="0.3">
      <c r="B8792" s="86"/>
    </row>
    <row r="8793" spans="2:2" ht="17.25" x14ac:dyDescent="0.3">
      <c r="B8793" s="86"/>
    </row>
    <row r="8794" spans="2:2" ht="17.25" x14ac:dyDescent="0.3">
      <c r="B8794" s="86"/>
    </row>
    <row r="8795" spans="2:2" ht="17.25" x14ac:dyDescent="0.3">
      <c r="B8795" s="86"/>
    </row>
    <row r="8796" spans="2:2" ht="17.25" x14ac:dyDescent="0.3">
      <c r="B8796" s="86"/>
    </row>
    <row r="8797" spans="2:2" ht="17.25" x14ac:dyDescent="0.3">
      <c r="B8797" s="86"/>
    </row>
    <row r="8798" spans="2:2" ht="17.25" x14ac:dyDescent="0.3">
      <c r="B8798" s="86"/>
    </row>
    <row r="8799" spans="2:2" ht="17.25" x14ac:dyDescent="0.3">
      <c r="B8799" s="86"/>
    </row>
    <row r="8800" spans="2:2" ht="17.25" x14ac:dyDescent="0.3">
      <c r="B8800" s="86"/>
    </row>
    <row r="8801" spans="2:2" ht="17.25" x14ac:dyDescent="0.3">
      <c r="B8801" s="86"/>
    </row>
    <row r="8802" spans="2:2" ht="17.25" x14ac:dyDescent="0.3">
      <c r="B8802" s="86"/>
    </row>
    <row r="8803" spans="2:2" ht="17.25" x14ac:dyDescent="0.3">
      <c r="B8803" s="86"/>
    </row>
    <row r="8804" spans="2:2" ht="17.25" x14ac:dyDescent="0.3">
      <c r="B8804" s="86"/>
    </row>
    <row r="8805" spans="2:2" ht="17.25" x14ac:dyDescent="0.3">
      <c r="B8805" s="86"/>
    </row>
    <row r="8806" spans="2:2" ht="17.25" x14ac:dyDescent="0.3">
      <c r="B8806" s="86"/>
    </row>
    <row r="8807" spans="2:2" ht="17.25" x14ac:dyDescent="0.3">
      <c r="B8807" s="86"/>
    </row>
    <row r="8808" spans="2:2" ht="17.25" x14ac:dyDescent="0.3">
      <c r="B8808" s="86"/>
    </row>
    <row r="8809" spans="2:2" ht="17.25" x14ac:dyDescent="0.3">
      <c r="B8809" s="86"/>
    </row>
    <row r="8810" spans="2:2" ht="17.25" x14ac:dyDescent="0.3">
      <c r="B8810" s="86"/>
    </row>
    <row r="8811" spans="2:2" ht="17.25" x14ac:dyDescent="0.3">
      <c r="B8811" s="86"/>
    </row>
    <row r="8812" spans="2:2" ht="17.25" x14ac:dyDescent="0.3">
      <c r="B8812" s="86"/>
    </row>
    <row r="8813" spans="2:2" ht="17.25" x14ac:dyDescent="0.3">
      <c r="B8813" s="86"/>
    </row>
    <row r="8814" spans="2:2" ht="17.25" x14ac:dyDescent="0.3">
      <c r="B8814" s="86"/>
    </row>
    <row r="8815" spans="2:2" ht="17.25" x14ac:dyDescent="0.3">
      <c r="B8815" s="86"/>
    </row>
    <row r="8816" spans="2:2" ht="17.25" x14ac:dyDescent="0.3">
      <c r="B8816" s="86"/>
    </row>
    <row r="8817" spans="2:2" ht="17.25" x14ac:dyDescent="0.3">
      <c r="B8817" s="86"/>
    </row>
    <row r="8818" spans="2:2" ht="17.25" x14ac:dyDescent="0.3">
      <c r="B8818" s="86"/>
    </row>
    <row r="8819" spans="2:2" ht="17.25" x14ac:dyDescent="0.3">
      <c r="B8819" s="86"/>
    </row>
    <row r="8820" spans="2:2" ht="17.25" x14ac:dyDescent="0.3">
      <c r="B8820" s="86"/>
    </row>
    <row r="8821" spans="2:2" ht="17.25" x14ac:dyDescent="0.3">
      <c r="B8821" s="86"/>
    </row>
    <row r="8822" spans="2:2" ht="17.25" x14ac:dyDescent="0.3">
      <c r="B8822" s="86"/>
    </row>
    <row r="8823" spans="2:2" ht="17.25" x14ac:dyDescent="0.3">
      <c r="B8823" s="86"/>
    </row>
    <row r="8824" spans="2:2" ht="17.25" x14ac:dyDescent="0.3">
      <c r="B8824" s="86"/>
    </row>
    <row r="8825" spans="2:2" ht="17.25" x14ac:dyDescent="0.3">
      <c r="B8825" s="86"/>
    </row>
    <row r="8826" spans="2:2" ht="17.25" x14ac:dyDescent="0.3">
      <c r="B8826" s="86"/>
    </row>
    <row r="8827" spans="2:2" ht="17.25" x14ac:dyDescent="0.3">
      <c r="B8827" s="86"/>
    </row>
    <row r="8828" spans="2:2" ht="17.25" x14ac:dyDescent="0.3">
      <c r="B8828" s="86"/>
    </row>
    <row r="8829" spans="2:2" ht="17.25" x14ac:dyDescent="0.3">
      <c r="B8829" s="86"/>
    </row>
    <row r="8830" spans="2:2" ht="17.25" x14ac:dyDescent="0.3">
      <c r="B8830" s="86"/>
    </row>
    <row r="8831" spans="2:2" ht="17.25" x14ac:dyDescent="0.3">
      <c r="B8831" s="86"/>
    </row>
    <row r="8832" spans="2:2" ht="17.25" x14ac:dyDescent="0.3">
      <c r="B8832" s="86"/>
    </row>
    <row r="8833" spans="2:2" ht="17.25" x14ac:dyDescent="0.3">
      <c r="B8833" s="86"/>
    </row>
    <row r="8834" spans="2:2" ht="17.25" x14ac:dyDescent="0.3">
      <c r="B8834" s="86"/>
    </row>
    <row r="8835" spans="2:2" ht="17.25" x14ac:dyDescent="0.3">
      <c r="B8835" s="86"/>
    </row>
    <row r="8836" spans="2:2" ht="17.25" x14ac:dyDescent="0.3">
      <c r="B8836" s="86"/>
    </row>
    <row r="8837" spans="2:2" ht="17.25" x14ac:dyDescent="0.3">
      <c r="B8837" s="86"/>
    </row>
    <row r="8838" spans="2:2" ht="17.25" x14ac:dyDescent="0.3">
      <c r="B8838" s="86"/>
    </row>
    <row r="8839" spans="2:2" ht="17.25" x14ac:dyDescent="0.3">
      <c r="B8839" s="86"/>
    </row>
    <row r="8840" spans="2:2" ht="17.25" x14ac:dyDescent="0.3">
      <c r="B8840" s="86"/>
    </row>
    <row r="8841" spans="2:2" ht="17.25" x14ac:dyDescent="0.3">
      <c r="B8841" s="86"/>
    </row>
    <row r="8842" spans="2:2" ht="17.25" x14ac:dyDescent="0.3">
      <c r="B8842" s="86"/>
    </row>
    <row r="8843" spans="2:2" ht="17.25" x14ac:dyDescent="0.3">
      <c r="B8843" s="86"/>
    </row>
    <row r="8844" spans="2:2" ht="17.25" x14ac:dyDescent="0.3">
      <c r="B8844" s="86"/>
    </row>
    <row r="8845" spans="2:2" ht="17.25" x14ac:dyDescent="0.3">
      <c r="B8845" s="86"/>
    </row>
    <row r="8846" spans="2:2" ht="17.25" x14ac:dyDescent="0.3">
      <c r="B8846" s="86"/>
    </row>
    <row r="8847" spans="2:2" ht="17.25" x14ac:dyDescent="0.3">
      <c r="B8847" s="86"/>
    </row>
    <row r="8848" spans="2:2" ht="17.25" x14ac:dyDescent="0.3">
      <c r="B8848" s="86"/>
    </row>
    <row r="8849" spans="2:2" ht="17.25" x14ac:dyDescent="0.3">
      <c r="B8849" s="86"/>
    </row>
    <row r="8850" spans="2:2" ht="17.25" x14ac:dyDescent="0.3">
      <c r="B8850" s="86"/>
    </row>
    <row r="8851" spans="2:2" ht="17.25" x14ac:dyDescent="0.3">
      <c r="B8851" s="86"/>
    </row>
    <row r="8852" spans="2:2" ht="17.25" x14ac:dyDescent="0.3">
      <c r="B8852" s="86"/>
    </row>
    <row r="8853" spans="2:2" ht="17.25" x14ac:dyDescent="0.3">
      <c r="B8853" s="86"/>
    </row>
    <row r="8854" spans="2:2" ht="17.25" x14ac:dyDescent="0.3">
      <c r="B8854" s="86"/>
    </row>
    <row r="8855" spans="2:2" ht="17.25" x14ac:dyDescent="0.3">
      <c r="B8855" s="86"/>
    </row>
    <row r="8856" spans="2:2" ht="17.25" x14ac:dyDescent="0.3">
      <c r="B8856" s="86"/>
    </row>
    <row r="8857" spans="2:2" ht="17.25" x14ac:dyDescent="0.3">
      <c r="B8857" s="86"/>
    </row>
    <row r="8858" spans="2:2" ht="17.25" x14ac:dyDescent="0.3">
      <c r="B8858" s="86"/>
    </row>
    <row r="8859" spans="2:2" ht="17.25" x14ac:dyDescent="0.3">
      <c r="B8859" s="86"/>
    </row>
    <row r="8860" spans="2:2" ht="17.25" x14ac:dyDescent="0.3">
      <c r="B8860" s="86"/>
    </row>
    <row r="8861" spans="2:2" ht="17.25" x14ac:dyDescent="0.3">
      <c r="B8861" s="86"/>
    </row>
    <row r="8862" spans="2:2" ht="17.25" x14ac:dyDescent="0.3">
      <c r="B8862" s="86"/>
    </row>
    <row r="8863" spans="2:2" ht="17.25" x14ac:dyDescent="0.3">
      <c r="B8863" s="86"/>
    </row>
    <row r="8864" spans="2:2" ht="17.25" x14ac:dyDescent="0.3">
      <c r="B8864" s="86"/>
    </row>
    <row r="8865" spans="2:2" ht="17.25" x14ac:dyDescent="0.3">
      <c r="B8865" s="86"/>
    </row>
    <row r="8866" spans="2:2" ht="17.25" x14ac:dyDescent="0.3">
      <c r="B8866" s="86"/>
    </row>
    <row r="8867" spans="2:2" ht="17.25" x14ac:dyDescent="0.3">
      <c r="B8867" s="86"/>
    </row>
    <row r="8868" spans="2:2" ht="17.25" x14ac:dyDescent="0.3">
      <c r="B8868" s="86"/>
    </row>
    <row r="8869" spans="2:2" ht="17.25" x14ac:dyDescent="0.3">
      <c r="B8869" s="86"/>
    </row>
    <row r="8870" spans="2:2" ht="17.25" x14ac:dyDescent="0.3">
      <c r="B8870" s="86"/>
    </row>
    <row r="8871" spans="2:2" ht="17.25" x14ac:dyDescent="0.3">
      <c r="B8871" s="86"/>
    </row>
    <row r="8872" spans="2:2" ht="17.25" x14ac:dyDescent="0.3">
      <c r="B8872" s="86"/>
    </row>
    <row r="8873" spans="2:2" ht="17.25" x14ac:dyDescent="0.3">
      <c r="B8873" s="86"/>
    </row>
    <row r="8874" spans="2:2" ht="17.25" x14ac:dyDescent="0.3">
      <c r="B8874" s="86"/>
    </row>
    <row r="8875" spans="2:2" ht="17.25" x14ac:dyDescent="0.3">
      <c r="B8875" s="86"/>
    </row>
    <row r="8876" spans="2:2" ht="17.25" x14ac:dyDescent="0.3">
      <c r="B8876" s="86"/>
    </row>
    <row r="8877" spans="2:2" ht="17.25" x14ac:dyDescent="0.3">
      <c r="B8877" s="86"/>
    </row>
    <row r="8878" spans="2:2" ht="17.25" x14ac:dyDescent="0.3">
      <c r="B8878" s="86"/>
    </row>
    <row r="8879" spans="2:2" ht="17.25" x14ac:dyDescent="0.3">
      <c r="B8879" s="86"/>
    </row>
    <row r="8880" spans="2:2" ht="17.25" x14ac:dyDescent="0.3">
      <c r="B8880" s="86"/>
    </row>
    <row r="8881" spans="2:2" ht="17.25" x14ac:dyDescent="0.3">
      <c r="B8881" s="86"/>
    </row>
    <row r="8882" spans="2:2" ht="17.25" x14ac:dyDescent="0.3">
      <c r="B8882" s="86"/>
    </row>
    <row r="8883" spans="2:2" ht="17.25" x14ac:dyDescent="0.3">
      <c r="B8883" s="86"/>
    </row>
    <row r="8884" spans="2:2" ht="17.25" x14ac:dyDescent="0.3">
      <c r="B8884" s="86"/>
    </row>
    <row r="8885" spans="2:2" ht="17.25" x14ac:dyDescent="0.3">
      <c r="B8885" s="86"/>
    </row>
    <row r="8886" spans="2:2" ht="17.25" x14ac:dyDescent="0.3">
      <c r="B8886" s="86"/>
    </row>
    <row r="8887" spans="2:2" ht="17.25" x14ac:dyDescent="0.3">
      <c r="B8887" s="86"/>
    </row>
    <row r="8888" spans="2:2" ht="17.25" x14ac:dyDescent="0.3">
      <c r="B8888" s="86"/>
    </row>
    <row r="8889" spans="2:2" ht="17.25" x14ac:dyDescent="0.3">
      <c r="B8889" s="86"/>
    </row>
    <row r="8890" spans="2:2" ht="17.25" x14ac:dyDescent="0.3">
      <c r="B8890" s="86"/>
    </row>
    <row r="8891" spans="2:2" ht="17.25" x14ac:dyDescent="0.3">
      <c r="B8891" s="86"/>
    </row>
    <row r="8892" spans="2:2" ht="17.25" x14ac:dyDescent="0.3">
      <c r="B8892" s="86"/>
    </row>
    <row r="8893" spans="2:2" ht="17.25" x14ac:dyDescent="0.3">
      <c r="B8893" s="86"/>
    </row>
    <row r="8894" spans="2:2" ht="17.25" x14ac:dyDescent="0.3">
      <c r="B8894" s="86"/>
    </row>
    <row r="8895" spans="2:2" ht="17.25" x14ac:dyDescent="0.3">
      <c r="B8895" s="86"/>
    </row>
    <row r="8896" spans="2:2" ht="17.25" x14ac:dyDescent="0.3">
      <c r="B8896" s="86"/>
    </row>
    <row r="8897" spans="2:2" ht="17.25" x14ac:dyDescent="0.3">
      <c r="B8897" s="86"/>
    </row>
    <row r="8898" spans="2:2" ht="17.25" x14ac:dyDescent="0.3">
      <c r="B8898" s="86"/>
    </row>
    <row r="8899" spans="2:2" ht="17.25" x14ac:dyDescent="0.3">
      <c r="B8899" s="86"/>
    </row>
    <row r="8900" spans="2:2" ht="17.25" x14ac:dyDescent="0.3">
      <c r="B8900" s="86"/>
    </row>
    <row r="8901" spans="2:2" ht="17.25" x14ac:dyDescent="0.3">
      <c r="B8901" s="86"/>
    </row>
    <row r="8902" spans="2:2" ht="17.25" x14ac:dyDescent="0.3">
      <c r="B8902" s="86"/>
    </row>
    <row r="8903" spans="2:2" ht="17.25" x14ac:dyDescent="0.3">
      <c r="B8903" s="86"/>
    </row>
    <row r="8904" spans="2:2" ht="17.25" x14ac:dyDescent="0.3">
      <c r="B8904" s="86"/>
    </row>
    <row r="8905" spans="2:2" ht="17.25" x14ac:dyDescent="0.3">
      <c r="B8905" s="86"/>
    </row>
    <row r="8906" spans="2:2" ht="17.25" x14ac:dyDescent="0.3">
      <c r="B8906" s="86"/>
    </row>
    <row r="8907" spans="2:2" ht="17.25" x14ac:dyDescent="0.3">
      <c r="B8907" s="86"/>
    </row>
    <row r="8908" spans="2:2" ht="17.25" x14ac:dyDescent="0.3">
      <c r="B8908" s="86"/>
    </row>
    <row r="8909" spans="2:2" ht="17.25" x14ac:dyDescent="0.3">
      <c r="B8909" s="86"/>
    </row>
    <row r="8910" spans="2:2" ht="17.25" x14ac:dyDescent="0.3">
      <c r="B8910" s="86"/>
    </row>
    <row r="8911" spans="2:2" ht="17.25" x14ac:dyDescent="0.3">
      <c r="B8911" s="86"/>
    </row>
    <row r="8912" spans="2:2" ht="17.25" x14ac:dyDescent="0.3">
      <c r="B8912" s="86"/>
    </row>
    <row r="8913" spans="2:2" ht="17.25" x14ac:dyDescent="0.3">
      <c r="B8913" s="86"/>
    </row>
    <row r="8914" spans="2:2" ht="17.25" x14ac:dyDescent="0.3">
      <c r="B8914" s="86"/>
    </row>
    <row r="8915" spans="2:2" ht="17.25" x14ac:dyDescent="0.3">
      <c r="B8915" s="86"/>
    </row>
    <row r="8916" spans="2:2" ht="17.25" x14ac:dyDescent="0.3">
      <c r="B8916" s="86"/>
    </row>
    <row r="8917" spans="2:2" ht="17.25" x14ac:dyDescent="0.3">
      <c r="B8917" s="86"/>
    </row>
    <row r="8918" spans="2:2" ht="17.25" x14ac:dyDescent="0.3">
      <c r="B8918" s="86"/>
    </row>
    <row r="8919" spans="2:2" ht="17.25" x14ac:dyDescent="0.3">
      <c r="B8919" s="86"/>
    </row>
    <row r="8920" spans="2:2" ht="17.25" x14ac:dyDescent="0.3">
      <c r="B8920" s="86"/>
    </row>
    <row r="8921" spans="2:2" ht="17.25" x14ac:dyDescent="0.3">
      <c r="B8921" s="86"/>
    </row>
    <row r="8922" spans="2:2" ht="17.25" x14ac:dyDescent="0.3">
      <c r="B8922" s="86"/>
    </row>
    <row r="8923" spans="2:2" ht="17.25" x14ac:dyDescent="0.3">
      <c r="B8923" s="86"/>
    </row>
    <row r="8924" spans="2:2" ht="17.25" x14ac:dyDescent="0.3">
      <c r="B8924" s="86"/>
    </row>
    <row r="8925" spans="2:2" ht="17.25" x14ac:dyDescent="0.3">
      <c r="B8925" s="86"/>
    </row>
    <row r="8926" spans="2:2" ht="17.25" x14ac:dyDescent="0.3">
      <c r="B8926" s="86"/>
    </row>
    <row r="8927" spans="2:2" ht="17.25" x14ac:dyDescent="0.3">
      <c r="B8927" s="86"/>
    </row>
    <row r="8928" spans="2:2" ht="17.25" x14ac:dyDescent="0.3">
      <c r="B8928" s="86"/>
    </row>
    <row r="8929" spans="2:2" ht="17.25" x14ac:dyDescent="0.3">
      <c r="B8929" s="86"/>
    </row>
    <row r="8930" spans="2:2" ht="17.25" x14ac:dyDescent="0.3">
      <c r="B8930" s="86"/>
    </row>
    <row r="8931" spans="2:2" ht="17.25" x14ac:dyDescent="0.3">
      <c r="B8931" s="86"/>
    </row>
    <row r="8932" spans="2:2" ht="17.25" x14ac:dyDescent="0.3">
      <c r="B8932" s="86"/>
    </row>
    <row r="8933" spans="2:2" ht="17.25" x14ac:dyDescent="0.3">
      <c r="B8933" s="86"/>
    </row>
    <row r="8934" spans="2:2" ht="17.25" x14ac:dyDescent="0.3">
      <c r="B8934" s="86"/>
    </row>
    <row r="8935" spans="2:2" ht="17.25" x14ac:dyDescent="0.3">
      <c r="B8935" s="86"/>
    </row>
    <row r="8936" spans="2:2" ht="17.25" x14ac:dyDescent="0.3">
      <c r="B8936" s="86"/>
    </row>
    <row r="8937" spans="2:2" ht="17.25" x14ac:dyDescent="0.3">
      <c r="B8937" s="86"/>
    </row>
    <row r="8938" spans="2:2" ht="17.25" x14ac:dyDescent="0.3">
      <c r="B8938" s="86"/>
    </row>
    <row r="8939" spans="2:2" ht="17.25" x14ac:dyDescent="0.3">
      <c r="B8939" s="86"/>
    </row>
    <row r="8940" spans="2:2" ht="17.25" x14ac:dyDescent="0.3">
      <c r="B8940" s="86"/>
    </row>
    <row r="8941" spans="2:2" ht="17.25" x14ac:dyDescent="0.3">
      <c r="B8941" s="86"/>
    </row>
    <row r="8942" spans="2:2" ht="17.25" x14ac:dyDescent="0.3">
      <c r="B8942" s="86"/>
    </row>
    <row r="8943" spans="2:2" ht="17.25" x14ac:dyDescent="0.3">
      <c r="B8943" s="86"/>
    </row>
    <row r="8944" spans="2:2" ht="17.25" x14ac:dyDescent="0.3">
      <c r="B8944" s="86"/>
    </row>
    <row r="8945" spans="2:2" ht="17.25" x14ac:dyDescent="0.3">
      <c r="B8945" s="86"/>
    </row>
    <row r="8946" spans="2:2" ht="17.25" x14ac:dyDescent="0.3">
      <c r="B8946" s="86"/>
    </row>
    <row r="8947" spans="2:2" ht="17.25" x14ac:dyDescent="0.3">
      <c r="B8947" s="86"/>
    </row>
    <row r="8948" spans="2:2" ht="17.25" x14ac:dyDescent="0.3">
      <c r="B8948" s="86"/>
    </row>
    <row r="8949" spans="2:2" ht="17.25" x14ac:dyDescent="0.3">
      <c r="B8949" s="86"/>
    </row>
    <row r="8950" spans="2:2" ht="17.25" x14ac:dyDescent="0.3">
      <c r="B8950" s="86"/>
    </row>
    <row r="8951" spans="2:2" ht="17.25" x14ac:dyDescent="0.3">
      <c r="B8951" s="86"/>
    </row>
    <row r="8952" spans="2:2" ht="17.25" x14ac:dyDescent="0.3">
      <c r="B8952" s="86"/>
    </row>
    <row r="8953" spans="2:2" ht="17.25" x14ac:dyDescent="0.3">
      <c r="B8953" s="86"/>
    </row>
    <row r="8954" spans="2:2" ht="17.25" x14ac:dyDescent="0.3">
      <c r="B8954" s="86"/>
    </row>
    <row r="8955" spans="2:2" ht="17.25" x14ac:dyDescent="0.3">
      <c r="B8955" s="86"/>
    </row>
    <row r="8956" spans="2:2" ht="17.25" x14ac:dyDescent="0.3">
      <c r="B8956" s="86"/>
    </row>
    <row r="8957" spans="2:2" ht="17.25" x14ac:dyDescent="0.3">
      <c r="B8957" s="86"/>
    </row>
    <row r="8958" spans="2:2" ht="17.25" x14ac:dyDescent="0.3">
      <c r="B8958" s="86"/>
    </row>
    <row r="8959" spans="2:2" ht="17.25" x14ac:dyDescent="0.3">
      <c r="B8959" s="86"/>
    </row>
    <row r="8960" spans="2:2" ht="17.25" x14ac:dyDescent="0.3">
      <c r="B8960" s="86"/>
    </row>
    <row r="8961" spans="2:2" ht="17.25" x14ac:dyDescent="0.3">
      <c r="B8961" s="86"/>
    </row>
    <row r="8962" spans="2:2" ht="17.25" x14ac:dyDescent="0.3">
      <c r="B8962" s="86"/>
    </row>
    <row r="8963" spans="2:2" ht="17.25" x14ac:dyDescent="0.3">
      <c r="B8963" s="86"/>
    </row>
    <row r="8964" spans="2:2" ht="17.25" x14ac:dyDescent="0.3">
      <c r="B8964" s="86"/>
    </row>
    <row r="8965" spans="2:2" ht="17.25" x14ac:dyDescent="0.3">
      <c r="B8965" s="86"/>
    </row>
    <row r="8966" spans="2:2" ht="17.25" x14ac:dyDescent="0.3">
      <c r="B8966" s="86"/>
    </row>
    <row r="8967" spans="2:2" ht="17.25" x14ac:dyDescent="0.3">
      <c r="B8967" s="86"/>
    </row>
    <row r="8968" spans="2:2" ht="17.25" x14ac:dyDescent="0.3">
      <c r="B8968" s="86"/>
    </row>
    <row r="8969" spans="2:2" ht="17.25" x14ac:dyDescent="0.3">
      <c r="B8969" s="86"/>
    </row>
    <row r="8970" spans="2:2" ht="17.25" x14ac:dyDescent="0.3">
      <c r="B8970" s="86"/>
    </row>
    <row r="8971" spans="2:2" ht="17.25" x14ac:dyDescent="0.3">
      <c r="B8971" s="86"/>
    </row>
    <row r="8972" spans="2:2" ht="17.25" x14ac:dyDescent="0.3">
      <c r="B8972" s="86"/>
    </row>
    <row r="8973" spans="2:2" ht="17.25" x14ac:dyDescent="0.3">
      <c r="B8973" s="86"/>
    </row>
    <row r="8974" spans="2:2" ht="17.25" x14ac:dyDescent="0.3">
      <c r="B8974" s="86"/>
    </row>
    <row r="8975" spans="2:2" ht="17.25" x14ac:dyDescent="0.3">
      <c r="B8975" s="86"/>
    </row>
    <row r="8976" spans="2:2" ht="17.25" x14ac:dyDescent="0.3">
      <c r="B8976" s="86"/>
    </row>
    <row r="8977" spans="2:2" ht="17.25" x14ac:dyDescent="0.3">
      <c r="B8977" s="86"/>
    </row>
    <row r="8978" spans="2:2" ht="17.25" x14ac:dyDescent="0.3">
      <c r="B8978" s="86"/>
    </row>
    <row r="8979" spans="2:2" ht="17.25" x14ac:dyDescent="0.3">
      <c r="B8979" s="86"/>
    </row>
    <row r="8980" spans="2:2" ht="17.25" x14ac:dyDescent="0.3">
      <c r="B8980" s="86"/>
    </row>
    <row r="8981" spans="2:2" ht="17.25" x14ac:dyDescent="0.3">
      <c r="B8981" s="86"/>
    </row>
    <row r="8982" spans="2:2" ht="17.25" x14ac:dyDescent="0.3">
      <c r="B8982" s="86"/>
    </row>
    <row r="8983" spans="2:2" ht="17.25" x14ac:dyDescent="0.3">
      <c r="B8983" s="86"/>
    </row>
    <row r="8984" spans="2:2" ht="17.25" x14ac:dyDescent="0.3">
      <c r="B8984" s="86"/>
    </row>
    <row r="8985" spans="2:2" ht="17.25" x14ac:dyDescent="0.3">
      <c r="B8985" s="86"/>
    </row>
    <row r="8986" spans="2:2" ht="17.25" x14ac:dyDescent="0.3">
      <c r="B8986" s="86"/>
    </row>
    <row r="8987" spans="2:2" ht="17.25" x14ac:dyDescent="0.3">
      <c r="B8987" s="86"/>
    </row>
    <row r="8988" spans="2:2" ht="17.25" x14ac:dyDescent="0.3">
      <c r="B8988" s="86"/>
    </row>
    <row r="8989" spans="2:2" ht="17.25" x14ac:dyDescent="0.3">
      <c r="B8989" s="86"/>
    </row>
    <row r="8990" spans="2:2" ht="17.25" x14ac:dyDescent="0.3">
      <c r="B8990" s="86"/>
    </row>
    <row r="8991" spans="2:2" ht="17.25" x14ac:dyDescent="0.3">
      <c r="B8991" s="86"/>
    </row>
    <row r="8992" spans="2:2" ht="17.25" x14ac:dyDescent="0.3">
      <c r="B8992" s="86"/>
    </row>
    <row r="8993" spans="2:2" ht="17.25" x14ac:dyDescent="0.3">
      <c r="B8993" s="86"/>
    </row>
    <row r="8994" spans="2:2" ht="17.25" x14ac:dyDescent="0.3">
      <c r="B8994" s="86"/>
    </row>
    <row r="8995" spans="2:2" ht="17.25" x14ac:dyDescent="0.3">
      <c r="B8995" s="86"/>
    </row>
    <row r="8996" spans="2:2" ht="17.25" x14ac:dyDescent="0.3">
      <c r="B8996" s="86"/>
    </row>
    <row r="8997" spans="2:2" ht="17.25" x14ac:dyDescent="0.3">
      <c r="B8997" s="86"/>
    </row>
    <row r="8998" spans="2:2" ht="17.25" x14ac:dyDescent="0.3">
      <c r="B8998" s="86"/>
    </row>
    <row r="8999" spans="2:2" ht="17.25" x14ac:dyDescent="0.3">
      <c r="B8999" s="86"/>
    </row>
    <row r="9000" spans="2:2" ht="17.25" x14ac:dyDescent="0.3">
      <c r="B9000" s="86"/>
    </row>
    <row r="9001" spans="2:2" ht="17.25" x14ac:dyDescent="0.3">
      <c r="B9001" s="86"/>
    </row>
    <row r="9002" spans="2:2" ht="17.25" x14ac:dyDescent="0.3">
      <c r="B9002" s="86"/>
    </row>
    <row r="9003" spans="2:2" ht="17.25" x14ac:dyDescent="0.3">
      <c r="B9003" s="86"/>
    </row>
    <row r="9004" spans="2:2" ht="17.25" x14ac:dyDescent="0.3">
      <c r="B9004" s="86"/>
    </row>
    <row r="9005" spans="2:2" ht="17.25" x14ac:dyDescent="0.3">
      <c r="B9005" s="86"/>
    </row>
    <row r="9006" spans="2:2" ht="17.25" x14ac:dyDescent="0.3">
      <c r="B9006" s="86"/>
    </row>
    <row r="9007" spans="2:2" ht="17.25" x14ac:dyDescent="0.3">
      <c r="B9007" s="86"/>
    </row>
    <row r="9008" spans="2:2" ht="17.25" x14ac:dyDescent="0.3">
      <c r="B9008" s="86"/>
    </row>
    <row r="9009" spans="2:2" ht="17.25" x14ac:dyDescent="0.3">
      <c r="B9009" s="86"/>
    </row>
    <row r="9010" spans="2:2" ht="17.25" x14ac:dyDescent="0.3">
      <c r="B9010" s="86"/>
    </row>
    <row r="9011" spans="2:2" ht="17.25" x14ac:dyDescent="0.3">
      <c r="B9011" s="86"/>
    </row>
    <row r="9012" spans="2:2" ht="17.25" x14ac:dyDescent="0.3">
      <c r="B9012" s="86"/>
    </row>
    <row r="9013" spans="2:2" ht="17.25" x14ac:dyDescent="0.3">
      <c r="B9013" s="86"/>
    </row>
    <row r="9014" spans="2:2" ht="17.25" x14ac:dyDescent="0.3">
      <c r="B9014" s="86"/>
    </row>
    <row r="9015" spans="2:2" ht="17.25" x14ac:dyDescent="0.3">
      <c r="B9015" s="86"/>
    </row>
    <row r="9016" spans="2:2" ht="17.25" x14ac:dyDescent="0.3">
      <c r="B9016" s="86"/>
    </row>
    <row r="9017" spans="2:2" ht="17.25" x14ac:dyDescent="0.3">
      <c r="B9017" s="86"/>
    </row>
    <row r="9018" spans="2:2" ht="17.25" x14ac:dyDescent="0.3">
      <c r="B9018" s="86"/>
    </row>
    <row r="9019" spans="2:2" ht="17.25" x14ac:dyDescent="0.3">
      <c r="B9019" s="86"/>
    </row>
    <row r="9020" spans="2:2" ht="17.25" x14ac:dyDescent="0.3">
      <c r="B9020" s="86"/>
    </row>
    <row r="9021" spans="2:2" ht="17.25" x14ac:dyDescent="0.3">
      <c r="B9021" s="86"/>
    </row>
    <row r="9022" spans="2:2" ht="17.25" x14ac:dyDescent="0.3">
      <c r="B9022" s="86"/>
    </row>
    <row r="9023" spans="2:2" ht="17.25" x14ac:dyDescent="0.3">
      <c r="B9023" s="86"/>
    </row>
    <row r="9024" spans="2:2" ht="17.25" x14ac:dyDescent="0.3">
      <c r="B9024" s="86"/>
    </row>
    <row r="9025" spans="2:2" ht="17.25" x14ac:dyDescent="0.3">
      <c r="B9025" s="86"/>
    </row>
    <row r="9026" spans="2:2" ht="17.25" x14ac:dyDescent="0.3">
      <c r="B9026" s="86"/>
    </row>
    <row r="9027" spans="2:2" ht="17.25" x14ac:dyDescent="0.3">
      <c r="B9027" s="86"/>
    </row>
    <row r="9028" spans="2:2" ht="17.25" x14ac:dyDescent="0.3">
      <c r="B9028" s="86"/>
    </row>
    <row r="9029" spans="2:2" ht="17.25" x14ac:dyDescent="0.3">
      <c r="B9029" s="86"/>
    </row>
    <row r="9030" spans="2:2" ht="17.25" x14ac:dyDescent="0.3">
      <c r="B9030" s="86"/>
    </row>
    <row r="9031" spans="2:2" ht="17.25" x14ac:dyDescent="0.3">
      <c r="B9031" s="86"/>
    </row>
    <row r="9032" spans="2:2" ht="17.25" x14ac:dyDescent="0.3">
      <c r="B9032" s="86"/>
    </row>
    <row r="9033" spans="2:2" ht="17.25" x14ac:dyDescent="0.3">
      <c r="B9033" s="86"/>
    </row>
    <row r="9034" spans="2:2" ht="17.25" x14ac:dyDescent="0.3">
      <c r="B9034" s="86"/>
    </row>
    <row r="9035" spans="2:2" ht="17.25" x14ac:dyDescent="0.3">
      <c r="B9035" s="86"/>
    </row>
    <row r="9036" spans="2:2" ht="17.25" x14ac:dyDescent="0.3">
      <c r="B9036" s="86"/>
    </row>
    <row r="9037" spans="2:2" ht="17.25" x14ac:dyDescent="0.3">
      <c r="B9037" s="86"/>
    </row>
    <row r="9038" spans="2:2" ht="17.25" x14ac:dyDescent="0.3">
      <c r="B9038" s="86"/>
    </row>
    <row r="9039" spans="2:2" ht="17.25" x14ac:dyDescent="0.3">
      <c r="B9039" s="86"/>
    </row>
    <row r="9040" spans="2:2" ht="17.25" x14ac:dyDescent="0.3">
      <c r="B9040" s="86"/>
    </row>
    <row r="9041" spans="2:2" ht="17.25" x14ac:dyDescent="0.3">
      <c r="B9041" s="86"/>
    </row>
    <row r="9042" spans="2:2" ht="17.25" x14ac:dyDescent="0.3">
      <c r="B9042" s="86"/>
    </row>
    <row r="9043" spans="2:2" ht="17.25" x14ac:dyDescent="0.3">
      <c r="B9043" s="86"/>
    </row>
    <row r="9044" spans="2:2" ht="17.25" x14ac:dyDescent="0.3">
      <c r="B9044" s="86"/>
    </row>
    <row r="9045" spans="2:2" ht="17.25" x14ac:dyDescent="0.3">
      <c r="B9045" s="86"/>
    </row>
    <row r="9046" spans="2:2" ht="17.25" x14ac:dyDescent="0.3">
      <c r="B9046" s="86"/>
    </row>
    <row r="9047" spans="2:2" ht="17.25" x14ac:dyDescent="0.3">
      <c r="B9047" s="86"/>
    </row>
    <row r="9048" spans="2:2" ht="17.25" x14ac:dyDescent="0.3">
      <c r="B9048" s="86"/>
    </row>
    <row r="9049" spans="2:2" ht="17.25" x14ac:dyDescent="0.3">
      <c r="B9049" s="86"/>
    </row>
    <row r="9050" spans="2:2" ht="17.25" x14ac:dyDescent="0.3">
      <c r="B9050" s="86"/>
    </row>
    <row r="9051" spans="2:2" ht="17.25" x14ac:dyDescent="0.3">
      <c r="B9051" s="86"/>
    </row>
    <row r="9052" spans="2:2" ht="17.25" x14ac:dyDescent="0.3">
      <c r="B9052" s="86"/>
    </row>
    <row r="9053" spans="2:2" ht="17.25" x14ac:dyDescent="0.3">
      <c r="B9053" s="86"/>
    </row>
    <row r="9054" spans="2:2" ht="17.25" x14ac:dyDescent="0.3">
      <c r="B9054" s="86"/>
    </row>
    <row r="9055" spans="2:2" ht="17.25" x14ac:dyDescent="0.3">
      <c r="B9055" s="86"/>
    </row>
    <row r="9056" spans="2:2" ht="17.25" x14ac:dyDescent="0.3">
      <c r="B9056" s="86"/>
    </row>
    <row r="9057" spans="2:2" ht="17.25" x14ac:dyDescent="0.3">
      <c r="B9057" s="86"/>
    </row>
    <row r="9058" spans="2:2" ht="17.25" x14ac:dyDescent="0.3">
      <c r="B9058" s="86"/>
    </row>
    <row r="9059" spans="2:2" ht="17.25" x14ac:dyDescent="0.3">
      <c r="B9059" s="86"/>
    </row>
    <row r="9060" spans="2:2" ht="17.25" x14ac:dyDescent="0.3">
      <c r="B9060" s="86"/>
    </row>
    <row r="9061" spans="2:2" ht="17.25" x14ac:dyDescent="0.3">
      <c r="B9061" s="86"/>
    </row>
    <row r="9062" spans="2:2" ht="17.25" x14ac:dyDescent="0.3">
      <c r="B9062" s="86"/>
    </row>
    <row r="9063" spans="2:2" ht="17.25" x14ac:dyDescent="0.3">
      <c r="B9063" s="86"/>
    </row>
    <row r="9064" spans="2:2" ht="17.25" x14ac:dyDescent="0.3">
      <c r="B9064" s="86"/>
    </row>
    <row r="9065" spans="2:2" ht="17.25" x14ac:dyDescent="0.3">
      <c r="B9065" s="86"/>
    </row>
    <row r="9066" spans="2:2" ht="17.25" x14ac:dyDescent="0.3">
      <c r="B9066" s="86"/>
    </row>
    <row r="9067" spans="2:2" ht="17.25" x14ac:dyDescent="0.3">
      <c r="B9067" s="86"/>
    </row>
    <row r="9068" spans="2:2" ht="17.25" x14ac:dyDescent="0.3">
      <c r="B9068" s="86"/>
    </row>
    <row r="9069" spans="2:2" ht="17.25" x14ac:dyDescent="0.3">
      <c r="B9069" s="86"/>
    </row>
    <row r="9070" spans="2:2" ht="17.25" x14ac:dyDescent="0.3">
      <c r="B9070" s="86"/>
    </row>
    <row r="9071" spans="2:2" ht="17.25" x14ac:dyDescent="0.3">
      <c r="B9071" s="86"/>
    </row>
    <row r="9072" spans="2:2" ht="17.25" x14ac:dyDescent="0.3">
      <c r="B9072" s="86"/>
    </row>
    <row r="9073" spans="2:2" ht="17.25" x14ac:dyDescent="0.3">
      <c r="B9073" s="86"/>
    </row>
    <row r="9074" spans="2:2" ht="17.25" x14ac:dyDescent="0.3">
      <c r="B9074" s="86"/>
    </row>
    <row r="9075" spans="2:2" ht="17.25" x14ac:dyDescent="0.3">
      <c r="B9075" s="86"/>
    </row>
    <row r="9076" spans="2:2" ht="17.25" x14ac:dyDescent="0.3">
      <c r="B9076" s="86"/>
    </row>
    <row r="9077" spans="2:2" ht="17.25" x14ac:dyDescent="0.3">
      <c r="B9077" s="86"/>
    </row>
    <row r="9078" spans="2:2" ht="17.25" x14ac:dyDescent="0.3">
      <c r="B9078" s="86"/>
    </row>
    <row r="9079" spans="2:2" ht="17.25" x14ac:dyDescent="0.3">
      <c r="B9079" s="86"/>
    </row>
    <row r="9080" spans="2:2" ht="17.25" x14ac:dyDescent="0.3">
      <c r="B9080" s="86"/>
    </row>
    <row r="9081" spans="2:2" ht="17.25" x14ac:dyDescent="0.3">
      <c r="B9081" s="86"/>
    </row>
    <row r="9082" spans="2:2" ht="17.25" x14ac:dyDescent="0.3">
      <c r="B9082" s="86"/>
    </row>
    <row r="9083" spans="2:2" ht="17.25" x14ac:dyDescent="0.3">
      <c r="B9083" s="86"/>
    </row>
    <row r="9084" spans="2:2" ht="17.25" x14ac:dyDescent="0.3">
      <c r="B9084" s="86"/>
    </row>
    <row r="9085" spans="2:2" ht="17.25" x14ac:dyDescent="0.3">
      <c r="B9085" s="86"/>
    </row>
    <row r="9086" spans="2:2" ht="17.25" x14ac:dyDescent="0.3">
      <c r="B9086" s="86"/>
    </row>
    <row r="9087" spans="2:2" ht="17.25" x14ac:dyDescent="0.3">
      <c r="B9087" s="86"/>
    </row>
    <row r="9088" spans="2:2" ht="17.25" x14ac:dyDescent="0.3">
      <c r="B9088" s="86"/>
    </row>
    <row r="9089" spans="2:2" ht="17.25" x14ac:dyDescent="0.3">
      <c r="B9089" s="86"/>
    </row>
    <row r="9090" spans="2:2" ht="17.25" x14ac:dyDescent="0.3">
      <c r="B9090" s="86"/>
    </row>
    <row r="9091" spans="2:2" ht="17.25" x14ac:dyDescent="0.3">
      <c r="B9091" s="86"/>
    </row>
    <row r="9092" spans="2:2" ht="17.25" x14ac:dyDescent="0.3">
      <c r="B9092" s="86"/>
    </row>
    <row r="9093" spans="2:2" ht="17.25" x14ac:dyDescent="0.3">
      <c r="B9093" s="86"/>
    </row>
    <row r="9094" spans="2:2" ht="17.25" x14ac:dyDescent="0.3">
      <c r="B9094" s="86"/>
    </row>
    <row r="9095" spans="2:2" ht="17.25" x14ac:dyDescent="0.3">
      <c r="B9095" s="86"/>
    </row>
    <row r="9096" spans="2:2" ht="17.25" x14ac:dyDescent="0.3">
      <c r="B9096" s="86"/>
    </row>
    <row r="9097" spans="2:2" ht="17.25" x14ac:dyDescent="0.3">
      <c r="B9097" s="86"/>
    </row>
    <row r="9098" spans="2:2" ht="17.25" x14ac:dyDescent="0.3">
      <c r="B9098" s="86"/>
    </row>
    <row r="9099" spans="2:2" ht="17.25" x14ac:dyDescent="0.3">
      <c r="B9099" s="86"/>
    </row>
    <row r="9100" spans="2:2" ht="17.25" x14ac:dyDescent="0.3">
      <c r="B9100" s="86"/>
    </row>
    <row r="9101" spans="2:2" ht="17.25" x14ac:dyDescent="0.3">
      <c r="B9101" s="86"/>
    </row>
    <row r="9102" spans="2:2" ht="17.25" x14ac:dyDescent="0.3">
      <c r="B9102" s="86"/>
    </row>
    <row r="9103" spans="2:2" ht="17.25" x14ac:dyDescent="0.3">
      <c r="B9103" s="86"/>
    </row>
    <row r="9104" spans="2:2" ht="17.25" x14ac:dyDescent="0.3">
      <c r="B9104" s="86"/>
    </row>
    <row r="9105" spans="2:2" ht="17.25" x14ac:dyDescent="0.3">
      <c r="B9105" s="86"/>
    </row>
    <row r="9106" spans="2:2" ht="17.25" x14ac:dyDescent="0.3">
      <c r="B9106" s="86"/>
    </row>
    <row r="9107" spans="2:2" ht="17.25" x14ac:dyDescent="0.3">
      <c r="B9107" s="86"/>
    </row>
    <row r="9108" spans="2:2" ht="17.25" x14ac:dyDescent="0.3">
      <c r="B9108" s="86"/>
    </row>
    <row r="9109" spans="2:2" ht="17.25" x14ac:dyDescent="0.3">
      <c r="B9109" s="86"/>
    </row>
    <row r="9110" spans="2:2" ht="17.25" x14ac:dyDescent="0.3">
      <c r="B9110" s="86"/>
    </row>
    <row r="9111" spans="2:2" ht="17.25" x14ac:dyDescent="0.3">
      <c r="B9111" s="86"/>
    </row>
    <row r="9112" spans="2:2" ht="17.25" x14ac:dyDescent="0.3">
      <c r="B9112" s="86"/>
    </row>
    <row r="9113" spans="2:2" ht="17.25" x14ac:dyDescent="0.3">
      <c r="B9113" s="86"/>
    </row>
    <row r="9114" spans="2:2" ht="17.25" x14ac:dyDescent="0.3">
      <c r="B9114" s="86"/>
    </row>
    <row r="9115" spans="2:2" ht="17.25" x14ac:dyDescent="0.3">
      <c r="B9115" s="86"/>
    </row>
    <row r="9116" spans="2:2" ht="17.25" x14ac:dyDescent="0.3">
      <c r="B9116" s="86"/>
    </row>
    <row r="9117" spans="2:2" ht="17.25" x14ac:dyDescent="0.3">
      <c r="B9117" s="86"/>
    </row>
    <row r="9118" spans="2:2" ht="17.25" x14ac:dyDescent="0.3">
      <c r="B9118" s="86"/>
    </row>
    <row r="9119" spans="2:2" ht="17.25" x14ac:dyDescent="0.3">
      <c r="B9119" s="86"/>
    </row>
    <row r="9120" spans="2:2" ht="17.25" x14ac:dyDescent="0.3">
      <c r="B9120" s="86"/>
    </row>
    <row r="9121" spans="2:2" ht="17.25" x14ac:dyDescent="0.3">
      <c r="B9121" s="86"/>
    </row>
    <row r="9122" spans="2:2" ht="17.25" x14ac:dyDescent="0.3">
      <c r="B9122" s="86"/>
    </row>
    <row r="9123" spans="2:2" ht="17.25" x14ac:dyDescent="0.3">
      <c r="B9123" s="86"/>
    </row>
    <row r="9124" spans="2:2" ht="17.25" x14ac:dyDescent="0.3">
      <c r="B9124" s="86"/>
    </row>
    <row r="9125" spans="2:2" ht="17.25" x14ac:dyDescent="0.3">
      <c r="B9125" s="86"/>
    </row>
    <row r="9126" spans="2:2" ht="17.25" x14ac:dyDescent="0.3">
      <c r="B9126" s="86"/>
    </row>
    <row r="9127" spans="2:2" ht="17.25" x14ac:dyDescent="0.3">
      <c r="B9127" s="86"/>
    </row>
    <row r="9128" spans="2:2" ht="17.25" x14ac:dyDescent="0.3">
      <c r="B9128" s="86"/>
    </row>
    <row r="9129" spans="2:2" ht="17.25" x14ac:dyDescent="0.3">
      <c r="B9129" s="86"/>
    </row>
    <row r="9130" spans="2:2" ht="17.25" x14ac:dyDescent="0.3">
      <c r="B9130" s="86"/>
    </row>
    <row r="9131" spans="2:2" ht="17.25" x14ac:dyDescent="0.3">
      <c r="B9131" s="86"/>
    </row>
    <row r="9132" spans="2:2" ht="17.25" x14ac:dyDescent="0.3">
      <c r="B9132" s="86"/>
    </row>
    <row r="9133" spans="2:2" ht="17.25" x14ac:dyDescent="0.3">
      <c r="B9133" s="86"/>
    </row>
    <row r="9134" spans="2:2" ht="17.25" x14ac:dyDescent="0.3">
      <c r="B9134" s="86"/>
    </row>
    <row r="9135" spans="2:2" ht="17.25" x14ac:dyDescent="0.3">
      <c r="B9135" s="86"/>
    </row>
    <row r="9136" spans="2:2" ht="17.25" x14ac:dyDescent="0.3">
      <c r="B9136" s="86"/>
    </row>
    <row r="9137" spans="2:2" ht="17.25" x14ac:dyDescent="0.3">
      <c r="B9137" s="86"/>
    </row>
    <row r="9138" spans="2:2" ht="17.25" x14ac:dyDescent="0.3">
      <c r="B9138" s="86"/>
    </row>
    <row r="9139" spans="2:2" ht="17.25" x14ac:dyDescent="0.3">
      <c r="B9139" s="86"/>
    </row>
    <row r="9140" spans="2:2" ht="17.25" x14ac:dyDescent="0.3">
      <c r="B9140" s="86"/>
    </row>
    <row r="9141" spans="2:2" ht="17.25" x14ac:dyDescent="0.3">
      <c r="B9141" s="86"/>
    </row>
    <row r="9142" spans="2:2" ht="17.25" x14ac:dyDescent="0.3">
      <c r="B9142" s="86"/>
    </row>
    <row r="9143" spans="2:2" ht="17.25" x14ac:dyDescent="0.3">
      <c r="B9143" s="86"/>
    </row>
    <row r="9144" spans="2:2" ht="17.25" x14ac:dyDescent="0.3">
      <c r="B9144" s="86"/>
    </row>
    <row r="9145" spans="2:2" ht="17.25" x14ac:dyDescent="0.3">
      <c r="B9145" s="86"/>
    </row>
    <row r="9146" spans="2:2" ht="17.25" x14ac:dyDescent="0.3">
      <c r="B9146" s="86"/>
    </row>
    <row r="9147" spans="2:2" ht="17.25" x14ac:dyDescent="0.3">
      <c r="B9147" s="86"/>
    </row>
    <row r="9148" spans="2:2" ht="17.25" x14ac:dyDescent="0.3">
      <c r="B9148" s="86"/>
    </row>
    <row r="9149" spans="2:2" ht="17.25" x14ac:dyDescent="0.3">
      <c r="B9149" s="86"/>
    </row>
    <row r="9150" spans="2:2" ht="17.25" x14ac:dyDescent="0.3">
      <c r="B9150" s="86"/>
    </row>
    <row r="9151" spans="2:2" ht="17.25" x14ac:dyDescent="0.3">
      <c r="B9151" s="86"/>
    </row>
    <row r="9152" spans="2:2" ht="17.25" x14ac:dyDescent="0.3">
      <c r="B9152" s="86"/>
    </row>
    <row r="9153" spans="2:2" ht="17.25" x14ac:dyDescent="0.3">
      <c r="B9153" s="86"/>
    </row>
    <row r="9154" spans="2:2" ht="17.25" x14ac:dyDescent="0.3">
      <c r="B9154" s="86"/>
    </row>
    <row r="9155" spans="2:2" ht="17.25" x14ac:dyDescent="0.3">
      <c r="B9155" s="86"/>
    </row>
    <row r="9156" spans="2:2" ht="17.25" x14ac:dyDescent="0.3">
      <c r="B9156" s="86"/>
    </row>
    <row r="9157" spans="2:2" ht="17.25" x14ac:dyDescent="0.3">
      <c r="B9157" s="86"/>
    </row>
    <row r="9158" spans="2:2" ht="17.25" x14ac:dyDescent="0.3">
      <c r="B9158" s="86"/>
    </row>
    <row r="9159" spans="2:2" ht="17.25" x14ac:dyDescent="0.3">
      <c r="B9159" s="86"/>
    </row>
    <row r="9160" spans="2:2" ht="17.25" x14ac:dyDescent="0.3">
      <c r="B9160" s="86"/>
    </row>
    <row r="9161" spans="2:2" ht="17.25" x14ac:dyDescent="0.3">
      <c r="B9161" s="86"/>
    </row>
    <row r="9162" spans="2:2" ht="17.25" x14ac:dyDescent="0.3">
      <c r="B9162" s="86"/>
    </row>
    <row r="9163" spans="2:2" ht="17.25" x14ac:dyDescent="0.3">
      <c r="B9163" s="86"/>
    </row>
    <row r="9164" spans="2:2" ht="17.25" x14ac:dyDescent="0.3">
      <c r="B9164" s="86"/>
    </row>
    <row r="9165" spans="2:2" ht="17.25" x14ac:dyDescent="0.3">
      <c r="B9165" s="86"/>
    </row>
    <row r="9166" spans="2:2" ht="17.25" x14ac:dyDescent="0.3">
      <c r="B9166" s="86"/>
    </row>
    <row r="9167" spans="2:2" ht="17.25" x14ac:dyDescent="0.3">
      <c r="B9167" s="86"/>
    </row>
    <row r="9168" spans="2:2" ht="17.25" x14ac:dyDescent="0.3">
      <c r="B9168" s="86"/>
    </row>
    <row r="9169" spans="2:2" ht="17.25" x14ac:dyDescent="0.3">
      <c r="B9169" s="86"/>
    </row>
    <row r="9170" spans="2:2" ht="17.25" x14ac:dyDescent="0.3">
      <c r="B9170" s="86"/>
    </row>
    <row r="9171" spans="2:2" ht="17.25" x14ac:dyDescent="0.3">
      <c r="B9171" s="86"/>
    </row>
    <row r="9172" spans="2:2" ht="17.25" x14ac:dyDescent="0.3">
      <c r="B9172" s="86"/>
    </row>
    <row r="9173" spans="2:2" ht="17.25" x14ac:dyDescent="0.3">
      <c r="B9173" s="86"/>
    </row>
    <row r="9174" spans="2:2" ht="17.25" x14ac:dyDescent="0.3">
      <c r="B9174" s="86"/>
    </row>
    <row r="9175" spans="2:2" ht="17.25" x14ac:dyDescent="0.3">
      <c r="B9175" s="86"/>
    </row>
    <row r="9176" spans="2:2" ht="17.25" x14ac:dyDescent="0.3">
      <c r="B9176" s="86"/>
    </row>
    <row r="9177" spans="2:2" ht="17.25" x14ac:dyDescent="0.3">
      <c r="B9177" s="86"/>
    </row>
    <row r="9178" spans="2:2" ht="17.25" x14ac:dyDescent="0.3">
      <c r="B9178" s="86"/>
    </row>
    <row r="9179" spans="2:2" ht="17.25" x14ac:dyDescent="0.3">
      <c r="B9179" s="86"/>
    </row>
    <row r="9180" spans="2:2" ht="17.25" x14ac:dyDescent="0.3">
      <c r="B9180" s="86"/>
    </row>
    <row r="9181" spans="2:2" ht="17.25" x14ac:dyDescent="0.3">
      <c r="B9181" s="86"/>
    </row>
    <row r="9182" spans="2:2" ht="17.25" x14ac:dyDescent="0.3">
      <c r="B9182" s="86"/>
    </row>
    <row r="9183" spans="2:2" ht="17.25" x14ac:dyDescent="0.3">
      <c r="B9183" s="86"/>
    </row>
    <row r="9184" spans="2:2" ht="17.25" x14ac:dyDescent="0.3">
      <c r="B9184" s="86"/>
    </row>
    <row r="9185" spans="2:2" ht="17.25" x14ac:dyDescent="0.3">
      <c r="B9185" s="86"/>
    </row>
    <row r="9186" spans="2:2" ht="17.25" x14ac:dyDescent="0.3">
      <c r="B9186" s="86"/>
    </row>
    <row r="9187" spans="2:2" ht="17.25" x14ac:dyDescent="0.3">
      <c r="B9187" s="86"/>
    </row>
    <row r="9188" spans="2:2" ht="17.25" x14ac:dyDescent="0.3">
      <c r="B9188" s="86"/>
    </row>
    <row r="9189" spans="2:2" ht="17.25" x14ac:dyDescent="0.3">
      <c r="B9189" s="86"/>
    </row>
    <row r="9190" spans="2:2" ht="17.25" x14ac:dyDescent="0.3">
      <c r="B9190" s="86"/>
    </row>
    <row r="9191" spans="2:2" ht="17.25" x14ac:dyDescent="0.3">
      <c r="B9191" s="86"/>
    </row>
    <row r="9192" spans="2:2" ht="17.25" x14ac:dyDescent="0.3">
      <c r="B9192" s="86"/>
    </row>
    <row r="9193" spans="2:2" ht="17.25" x14ac:dyDescent="0.3">
      <c r="B9193" s="86"/>
    </row>
    <row r="9194" spans="2:2" ht="17.25" x14ac:dyDescent="0.3">
      <c r="B9194" s="86"/>
    </row>
    <row r="9195" spans="2:2" ht="17.25" x14ac:dyDescent="0.3">
      <c r="B9195" s="86"/>
    </row>
    <row r="9196" spans="2:2" ht="17.25" x14ac:dyDescent="0.3">
      <c r="B9196" s="86"/>
    </row>
    <row r="9197" spans="2:2" ht="17.25" x14ac:dyDescent="0.3">
      <c r="B9197" s="86"/>
    </row>
    <row r="9198" spans="2:2" ht="17.25" x14ac:dyDescent="0.3">
      <c r="B9198" s="86"/>
    </row>
    <row r="9199" spans="2:2" ht="17.25" x14ac:dyDescent="0.3">
      <c r="B9199" s="86"/>
    </row>
    <row r="9200" spans="2:2" ht="17.25" x14ac:dyDescent="0.3">
      <c r="B9200" s="86"/>
    </row>
    <row r="9201" spans="2:2" ht="17.25" x14ac:dyDescent="0.3">
      <c r="B9201" s="86"/>
    </row>
    <row r="9202" spans="2:2" ht="17.25" x14ac:dyDescent="0.3">
      <c r="B9202" s="86"/>
    </row>
    <row r="9203" spans="2:2" ht="17.25" x14ac:dyDescent="0.3">
      <c r="B9203" s="86"/>
    </row>
    <row r="9204" spans="2:2" ht="17.25" x14ac:dyDescent="0.3">
      <c r="B9204" s="86"/>
    </row>
    <row r="9205" spans="2:2" ht="17.25" x14ac:dyDescent="0.3">
      <c r="B9205" s="86"/>
    </row>
    <row r="9206" spans="2:2" ht="17.25" x14ac:dyDescent="0.3">
      <c r="B9206" s="86"/>
    </row>
    <row r="9207" spans="2:2" ht="17.25" x14ac:dyDescent="0.3">
      <c r="B9207" s="86"/>
    </row>
    <row r="9208" spans="2:2" ht="17.25" x14ac:dyDescent="0.3">
      <c r="B9208" s="86"/>
    </row>
    <row r="9209" spans="2:2" ht="17.25" x14ac:dyDescent="0.3">
      <c r="B9209" s="86"/>
    </row>
    <row r="9210" spans="2:2" ht="17.25" x14ac:dyDescent="0.3">
      <c r="B9210" s="86"/>
    </row>
    <row r="9211" spans="2:2" ht="17.25" x14ac:dyDescent="0.3">
      <c r="B9211" s="86"/>
    </row>
    <row r="9212" spans="2:2" ht="17.25" x14ac:dyDescent="0.3">
      <c r="B9212" s="86"/>
    </row>
    <row r="9213" spans="2:2" ht="17.25" x14ac:dyDescent="0.3">
      <c r="B9213" s="86"/>
    </row>
    <row r="9214" spans="2:2" ht="17.25" x14ac:dyDescent="0.3">
      <c r="B9214" s="86"/>
    </row>
    <row r="9215" spans="2:2" ht="17.25" x14ac:dyDescent="0.3">
      <c r="B9215" s="86"/>
    </row>
    <row r="9216" spans="2:2" ht="17.25" x14ac:dyDescent="0.3">
      <c r="B9216" s="86"/>
    </row>
    <row r="9217" spans="2:2" ht="17.25" x14ac:dyDescent="0.3">
      <c r="B9217" s="86"/>
    </row>
    <row r="9218" spans="2:2" ht="17.25" x14ac:dyDescent="0.3">
      <c r="B9218" s="86"/>
    </row>
    <row r="9219" spans="2:2" ht="17.25" x14ac:dyDescent="0.3">
      <c r="B9219" s="86"/>
    </row>
    <row r="9220" spans="2:2" ht="17.25" x14ac:dyDescent="0.3">
      <c r="B9220" s="86"/>
    </row>
    <row r="9221" spans="2:2" ht="17.25" x14ac:dyDescent="0.3">
      <c r="B9221" s="86"/>
    </row>
    <row r="9222" spans="2:2" ht="17.25" x14ac:dyDescent="0.3">
      <c r="B9222" s="86"/>
    </row>
    <row r="9223" spans="2:2" ht="17.25" x14ac:dyDescent="0.3">
      <c r="B9223" s="86"/>
    </row>
    <row r="9224" spans="2:2" ht="17.25" x14ac:dyDescent="0.3">
      <c r="B9224" s="86"/>
    </row>
    <row r="9225" spans="2:2" ht="17.25" x14ac:dyDescent="0.3">
      <c r="B9225" s="86"/>
    </row>
    <row r="9226" spans="2:2" ht="17.25" x14ac:dyDescent="0.3">
      <c r="B9226" s="86"/>
    </row>
    <row r="9227" spans="2:2" ht="17.25" x14ac:dyDescent="0.3">
      <c r="B9227" s="86"/>
    </row>
    <row r="9228" spans="2:2" ht="17.25" x14ac:dyDescent="0.3">
      <c r="B9228" s="86"/>
    </row>
    <row r="9229" spans="2:2" ht="17.25" x14ac:dyDescent="0.3">
      <c r="B9229" s="86"/>
    </row>
    <row r="9230" spans="2:2" ht="17.25" x14ac:dyDescent="0.3">
      <c r="B9230" s="86"/>
    </row>
    <row r="9231" spans="2:2" ht="17.25" x14ac:dyDescent="0.3">
      <c r="B9231" s="86"/>
    </row>
    <row r="9232" spans="2:2" ht="17.25" x14ac:dyDescent="0.3">
      <c r="B9232" s="86"/>
    </row>
    <row r="9233" spans="2:2" ht="17.25" x14ac:dyDescent="0.3">
      <c r="B9233" s="86"/>
    </row>
    <row r="9234" spans="2:2" ht="17.25" x14ac:dyDescent="0.3">
      <c r="B9234" s="86"/>
    </row>
    <row r="9235" spans="2:2" ht="17.25" x14ac:dyDescent="0.3">
      <c r="B9235" s="86"/>
    </row>
    <row r="9236" spans="2:2" ht="17.25" x14ac:dyDescent="0.3">
      <c r="B9236" s="86"/>
    </row>
    <row r="9237" spans="2:2" ht="17.25" x14ac:dyDescent="0.3">
      <c r="B9237" s="86"/>
    </row>
    <row r="9238" spans="2:2" ht="17.25" x14ac:dyDescent="0.3">
      <c r="B9238" s="86"/>
    </row>
    <row r="9239" spans="2:2" ht="17.25" x14ac:dyDescent="0.3">
      <c r="B9239" s="86"/>
    </row>
    <row r="9240" spans="2:2" ht="17.25" x14ac:dyDescent="0.3">
      <c r="B9240" s="86"/>
    </row>
    <row r="9241" spans="2:2" ht="17.25" x14ac:dyDescent="0.3">
      <c r="B9241" s="86"/>
    </row>
    <row r="9242" spans="2:2" ht="17.25" x14ac:dyDescent="0.3">
      <c r="B9242" s="86"/>
    </row>
    <row r="9243" spans="2:2" ht="17.25" x14ac:dyDescent="0.3">
      <c r="B9243" s="86"/>
    </row>
    <row r="9244" spans="2:2" ht="17.25" x14ac:dyDescent="0.3">
      <c r="B9244" s="86"/>
    </row>
    <row r="9245" spans="2:2" ht="17.25" x14ac:dyDescent="0.3">
      <c r="B9245" s="86"/>
    </row>
    <row r="9246" spans="2:2" ht="17.25" x14ac:dyDescent="0.3">
      <c r="B9246" s="86"/>
    </row>
    <row r="9247" spans="2:2" ht="17.25" x14ac:dyDescent="0.3">
      <c r="B9247" s="86"/>
    </row>
    <row r="9248" spans="2:2" ht="17.25" x14ac:dyDescent="0.3">
      <c r="B9248" s="86"/>
    </row>
    <row r="9249" spans="2:2" ht="17.25" x14ac:dyDescent="0.3">
      <c r="B9249" s="86"/>
    </row>
    <row r="9250" spans="2:2" ht="17.25" x14ac:dyDescent="0.3">
      <c r="B9250" s="86"/>
    </row>
    <row r="9251" spans="2:2" ht="17.25" x14ac:dyDescent="0.3">
      <c r="B9251" s="86"/>
    </row>
    <row r="9252" spans="2:2" ht="17.25" x14ac:dyDescent="0.3">
      <c r="B9252" s="86"/>
    </row>
    <row r="9253" spans="2:2" ht="17.25" x14ac:dyDescent="0.3">
      <c r="B9253" s="86"/>
    </row>
    <row r="9254" spans="2:2" ht="17.25" x14ac:dyDescent="0.3">
      <c r="B9254" s="86"/>
    </row>
    <row r="9255" spans="2:2" ht="17.25" x14ac:dyDescent="0.3">
      <c r="B9255" s="86"/>
    </row>
    <row r="9256" spans="2:2" ht="17.25" x14ac:dyDescent="0.3">
      <c r="B9256" s="86"/>
    </row>
    <row r="9257" spans="2:2" ht="17.25" x14ac:dyDescent="0.3">
      <c r="B9257" s="86"/>
    </row>
    <row r="9258" spans="2:2" ht="17.25" x14ac:dyDescent="0.3">
      <c r="B9258" s="86"/>
    </row>
    <row r="9259" spans="2:2" ht="17.25" x14ac:dyDescent="0.3">
      <c r="B9259" s="86"/>
    </row>
    <row r="9260" spans="2:2" ht="17.25" x14ac:dyDescent="0.3">
      <c r="B9260" s="86"/>
    </row>
    <row r="9261" spans="2:2" ht="17.25" x14ac:dyDescent="0.3">
      <c r="B9261" s="86"/>
    </row>
    <row r="9262" spans="2:2" ht="17.25" x14ac:dyDescent="0.3">
      <c r="B9262" s="86"/>
    </row>
    <row r="9263" spans="2:2" ht="17.25" x14ac:dyDescent="0.3">
      <c r="B9263" s="86"/>
    </row>
    <row r="9264" spans="2:2" ht="17.25" x14ac:dyDescent="0.3">
      <c r="B9264" s="86"/>
    </row>
    <row r="9265" spans="2:2" ht="17.25" x14ac:dyDescent="0.3">
      <c r="B9265" s="86"/>
    </row>
    <row r="9266" spans="2:2" ht="17.25" x14ac:dyDescent="0.3">
      <c r="B9266" s="86"/>
    </row>
    <row r="9267" spans="2:2" ht="17.25" x14ac:dyDescent="0.3">
      <c r="B9267" s="86"/>
    </row>
    <row r="9268" spans="2:2" ht="17.25" x14ac:dyDescent="0.3">
      <c r="B9268" s="86"/>
    </row>
    <row r="9269" spans="2:2" ht="17.25" x14ac:dyDescent="0.3">
      <c r="B9269" s="86"/>
    </row>
    <row r="9270" spans="2:2" ht="17.25" x14ac:dyDescent="0.3">
      <c r="B9270" s="86"/>
    </row>
    <row r="9271" spans="2:2" ht="17.25" x14ac:dyDescent="0.3">
      <c r="B9271" s="86"/>
    </row>
    <row r="9272" spans="2:2" ht="17.25" x14ac:dyDescent="0.3">
      <c r="B9272" s="86"/>
    </row>
    <row r="9273" spans="2:2" ht="17.25" x14ac:dyDescent="0.3">
      <c r="B9273" s="86"/>
    </row>
    <row r="9274" spans="2:2" ht="17.25" x14ac:dyDescent="0.3">
      <c r="B9274" s="86"/>
    </row>
    <row r="9275" spans="2:2" ht="17.25" x14ac:dyDescent="0.3">
      <c r="B9275" s="86"/>
    </row>
    <row r="9276" spans="2:2" ht="17.25" x14ac:dyDescent="0.3">
      <c r="B9276" s="86"/>
    </row>
    <row r="9277" spans="2:2" ht="17.25" x14ac:dyDescent="0.3">
      <c r="B9277" s="86"/>
    </row>
    <row r="9278" spans="2:2" ht="17.25" x14ac:dyDescent="0.3">
      <c r="B9278" s="86"/>
    </row>
    <row r="9279" spans="2:2" ht="17.25" x14ac:dyDescent="0.3">
      <c r="B9279" s="86"/>
    </row>
    <row r="9280" spans="2:2" ht="17.25" x14ac:dyDescent="0.3">
      <c r="B9280" s="86"/>
    </row>
    <row r="9281" spans="2:2" ht="17.25" x14ac:dyDescent="0.3">
      <c r="B9281" s="86"/>
    </row>
    <row r="9282" spans="2:2" ht="17.25" x14ac:dyDescent="0.3">
      <c r="B9282" s="86"/>
    </row>
    <row r="9283" spans="2:2" ht="17.25" x14ac:dyDescent="0.3">
      <c r="B9283" s="86"/>
    </row>
    <row r="9284" spans="2:2" ht="17.25" x14ac:dyDescent="0.3">
      <c r="B9284" s="86"/>
    </row>
    <row r="9285" spans="2:2" ht="17.25" x14ac:dyDescent="0.3">
      <c r="B9285" s="86"/>
    </row>
    <row r="9286" spans="2:2" ht="17.25" x14ac:dyDescent="0.3">
      <c r="B9286" s="86"/>
    </row>
    <row r="9287" spans="2:2" ht="17.25" x14ac:dyDescent="0.3">
      <c r="B9287" s="86"/>
    </row>
    <row r="9288" spans="2:2" ht="17.25" x14ac:dyDescent="0.3">
      <c r="B9288" s="86"/>
    </row>
    <row r="9289" spans="2:2" ht="17.25" x14ac:dyDescent="0.3">
      <c r="B9289" s="86"/>
    </row>
    <row r="9290" spans="2:2" ht="17.25" x14ac:dyDescent="0.3">
      <c r="B9290" s="86"/>
    </row>
    <row r="9291" spans="2:2" ht="17.25" x14ac:dyDescent="0.3">
      <c r="B9291" s="86"/>
    </row>
    <row r="9292" spans="2:2" ht="17.25" x14ac:dyDescent="0.3">
      <c r="B9292" s="86"/>
    </row>
    <row r="9293" spans="2:2" ht="17.25" x14ac:dyDescent="0.3">
      <c r="B9293" s="86"/>
    </row>
    <row r="9294" spans="2:2" ht="17.25" x14ac:dyDescent="0.3">
      <c r="B9294" s="86"/>
    </row>
    <row r="9295" spans="2:2" ht="17.25" x14ac:dyDescent="0.3">
      <c r="B9295" s="86"/>
    </row>
    <row r="9296" spans="2:2" ht="17.25" x14ac:dyDescent="0.3">
      <c r="B9296" s="86"/>
    </row>
    <row r="9297" spans="2:2" ht="17.25" x14ac:dyDescent="0.3">
      <c r="B9297" s="86"/>
    </row>
    <row r="9298" spans="2:2" ht="17.25" x14ac:dyDescent="0.3">
      <c r="B9298" s="86"/>
    </row>
    <row r="9299" spans="2:2" ht="17.25" x14ac:dyDescent="0.3">
      <c r="B9299" s="86"/>
    </row>
    <row r="9300" spans="2:2" ht="17.25" x14ac:dyDescent="0.3">
      <c r="B9300" s="86"/>
    </row>
    <row r="9301" spans="2:2" ht="17.25" x14ac:dyDescent="0.3">
      <c r="B9301" s="86"/>
    </row>
    <row r="9302" spans="2:2" ht="17.25" x14ac:dyDescent="0.3">
      <c r="B9302" s="86"/>
    </row>
    <row r="9303" spans="2:2" ht="17.25" x14ac:dyDescent="0.3">
      <c r="B9303" s="86"/>
    </row>
    <row r="9304" spans="2:2" ht="17.25" x14ac:dyDescent="0.3">
      <c r="B9304" s="86"/>
    </row>
    <row r="9305" spans="2:2" ht="17.25" x14ac:dyDescent="0.3">
      <c r="B9305" s="86"/>
    </row>
    <row r="9306" spans="2:2" ht="17.25" x14ac:dyDescent="0.3">
      <c r="B9306" s="86"/>
    </row>
    <row r="9307" spans="2:2" ht="17.25" x14ac:dyDescent="0.3">
      <c r="B9307" s="86"/>
    </row>
    <row r="9308" spans="2:2" ht="17.25" x14ac:dyDescent="0.3">
      <c r="B9308" s="86"/>
    </row>
    <row r="9309" spans="2:2" ht="17.25" x14ac:dyDescent="0.3">
      <c r="B9309" s="86"/>
    </row>
    <row r="9310" spans="2:2" ht="17.25" x14ac:dyDescent="0.3">
      <c r="B9310" s="86"/>
    </row>
    <row r="9311" spans="2:2" ht="17.25" x14ac:dyDescent="0.3">
      <c r="B9311" s="86"/>
    </row>
    <row r="9312" spans="2:2" ht="17.25" x14ac:dyDescent="0.3">
      <c r="B9312" s="86"/>
    </row>
    <row r="9313" spans="2:2" ht="17.25" x14ac:dyDescent="0.3">
      <c r="B9313" s="86"/>
    </row>
    <row r="9314" spans="2:2" ht="17.25" x14ac:dyDescent="0.3">
      <c r="B9314" s="86"/>
    </row>
    <row r="9315" spans="2:2" ht="17.25" x14ac:dyDescent="0.3">
      <c r="B9315" s="86"/>
    </row>
    <row r="9316" spans="2:2" ht="17.25" x14ac:dyDescent="0.3">
      <c r="B9316" s="86"/>
    </row>
    <row r="9317" spans="2:2" ht="17.25" x14ac:dyDescent="0.3">
      <c r="B9317" s="86"/>
    </row>
    <row r="9318" spans="2:2" ht="17.25" x14ac:dyDescent="0.3">
      <c r="B9318" s="86"/>
    </row>
    <row r="9319" spans="2:2" ht="17.25" x14ac:dyDescent="0.3">
      <c r="B9319" s="86"/>
    </row>
    <row r="9320" spans="2:2" ht="17.25" x14ac:dyDescent="0.3">
      <c r="B9320" s="86"/>
    </row>
    <row r="9321" spans="2:2" ht="17.25" x14ac:dyDescent="0.3">
      <c r="B9321" s="86"/>
    </row>
    <row r="9322" spans="2:2" ht="17.25" x14ac:dyDescent="0.3">
      <c r="B9322" s="86"/>
    </row>
    <row r="9323" spans="2:2" ht="17.25" x14ac:dyDescent="0.3">
      <c r="B9323" s="86"/>
    </row>
    <row r="9324" spans="2:2" ht="17.25" x14ac:dyDescent="0.3">
      <c r="B9324" s="86"/>
    </row>
    <row r="9325" spans="2:2" ht="17.25" x14ac:dyDescent="0.3">
      <c r="B9325" s="86"/>
    </row>
    <row r="9326" spans="2:2" ht="17.25" x14ac:dyDescent="0.3">
      <c r="B9326" s="86"/>
    </row>
    <row r="9327" spans="2:2" ht="17.25" x14ac:dyDescent="0.3">
      <c r="B9327" s="86"/>
    </row>
    <row r="9328" spans="2:2" ht="17.25" x14ac:dyDescent="0.3">
      <c r="B9328" s="86"/>
    </row>
    <row r="9329" spans="2:2" ht="17.25" x14ac:dyDescent="0.3">
      <c r="B9329" s="86"/>
    </row>
    <row r="9330" spans="2:2" ht="17.25" x14ac:dyDescent="0.3">
      <c r="B9330" s="86"/>
    </row>
    <row r="9331" spans="2:2" ht="17.25" x14ac:dyDescent="0.3">
      <c r="B9331" s="86"/>
    </row>
    <row r="9332" spans="2:2" ht="17.25" x14ac:dyDescent="0.3">
      <c r="B9332" s="86"/>
    </row>
    <row r="9333" spans="2:2" ht="17.25" x14ac:dyDescent="0.3">
      <c r="B9333" s="86"/>
    </row>
    <row r="9334" spans="2:2" ht="17.25" x14ac:dyDescent="0.3">
      <c r="B9334" s="86"/>
    </row>
    <row r="9335" spans="2:2" ht="17.25" x14ac:dyDescent="0.3">
      <c r="B9335" s="86"/>
    </row>
    <row r="9336" spans="2:2" ht="17.25" x14ac:dyDescent="0.3">
      <c r="B9336" s="86"/>
    </row>
    <row r="9337" spans="2:2" ht="17.25" x14ac:dyDescent="0.3">
      <c r="B9337" s="86"/>
    </row>
    <row r="9338" spans="2:2" ht="17.25" x14ac:dyDescent="0.3">
      <c r="B9338" s="86"/>
    </row>
    <row r="9339" spans="2:2" ht="17.25" x14ac:dyDescent="0.3">
      <c r="B9339" s="86"/>
    </row>
    <row r="9340" spans="2:2" ht="17.25" x14ac:dyDescent="0.3">
      <c r="B9340" s="86"/>
    </row>
    <row r="9341" spans="2:2" ht="17.25" x14ac:dyDescent="0.3">
      <c r="B9341" s="86"/>
    </row>
    <row r="9342" spans="2:2" ht="17.25" x14ac:dyDescent="0.3">
      <c r="B9342" s="86"/>
    </row>
    <row r="9343" spans="2:2" ht="17.25" x14ac:dyDescent="0.3">
      <c r="B9343" s="86"/>
    </row>
    <row r="9344" spans="2:2" ht="17.25" x14ac:dyDescent="0.3">
      <c r="B9344" s="86"/>
    </row>
    <row r="9345" spans="2:2" ht="17.25" x14ac:dyDescent="0.3">
      <c r="B9345" s="86"/>
    </row>
    <row r="9346" spans="2:2" ht="17.25" x14ac:dyDescent="0.3">
      <c r="B9346" s="86"/>
    </row>
    <row r="9347" spans="2:2" ht="17.25" x14ac:dyDescent="0.3">
      <c r="B9347" s="86"/>
    </row>
    <row r="9348" spans="2:2" ht="17.25" x14ac:dyDescent="0.3">
      <c r="B9348" s="86"/>
    </row>
    <row r="9349" spans="2:2" ht="17.25" x14ac:dyDescent="0.3">
      <c r="B9349" s="86"/>
    </row>
    <row r="9350" spans="2:2" ht="17.25" x14ac:dyDescent="0.3">
      <c r="B9350" s="86"/>
    </row>
    <row r="9351" spans="2:2" ht="17.25" x14ac:dyDescent="0.3">
      <c r="B9351" s="86"/>
    </row>
    <row r="9352" spans="2:2" ht="17.25" x14ac:dyDescent="0.3">
      <c r="B9352" s="86"/>
    </row>
    <row r="9353" spans="2:2" ht="17.25" x14ac:dyDescent="0.3">
      <c r="B9353" s="86"/>
    </row>
    <row r="9354" spans="2:2" ht="17.25" x14ac:dyDescent="0.3">
      <c r="B9354" s="86"/>
    </row>
    <row r="9355" spans="2:2" ht="17.25" x14ac:dyDescent="0.3">
      <c r="B9355" s="86"/>
    </row>
    <row r="9356" spans="2:2" ht="17.25" x14ac:dyDescent="0.3">
      <c r="B9356" s="86"/>
    </row>
    <row r="9357" spans="2:2" ht="17.25" x14ac:dyDescent="0.3">
      <c r="B9357" s="86"/>
    </row>
    <row r="9358" spans="2:2" ht="17.25" x14ac:dyDescent="0.3">
      <c r="B9358" s="86"/>
    </row>
    <row r="9359" spans="2:2" ht="17.25" x14ac:dyDescent="0.3">
      <c r="B9359" s="86"/>
    </row>
    <row r="9360" spans="2:2" ht="17.25" x14ac:dyDescent="0.3">
      <c r="B9360" s="86"/>
    </row>
    <row r="9361" spans="2:2" ht="17.25" x14ac:dyDescent="0.3">
      <c r="B9361" s="86"/>
    </row>
    <row r="9362" spans="2:2" ht="17.25" x14ac:dyDescent="0.3">
      <c r="B9362" s="86"/>
    </row>
    <row r="9363" spans="2:2" ht="17.25" x14ac:dyDescent="0.3">
      <c r="B9363" s="86"/>
    </row>
    <row r="9364" spans="2:2" ht="17.25" x14ac:dyDescent="0.3">
      <c r="B9364" s="86"/>
    </row>
    <row r="9365" spans="2:2" ht="17.25" x14ac:dyDescent="0.3">
      <c r="B9365" s="86"/>
    </row>
    <row r="9366" spans="2:2" ht="17.25" x14ac:dyDescent="0.3">
      <c r="B9366" s="86"/>
    </row>
    <row r="9367" spans="2:2" ht="17.25" x14ac:dyDescent="0.3">
      <c r="B9367" s="86"/>
    </row>
    <row r="9368" spans="2:2" ht="17.25" x14ac:dyDescent="0.3">
      <c r="B9368" s="86"/>
    </row>
    <row r="9369" spans="2:2" ht="17.25" x14ac:dyDescent="0.3">
      <c r="B9369" s="86"/>
    </row>
    <row r="9370" spans="2:2" ht="17.25" x14ac:dyDescent="0.3">
      <c r="B9370" s="86"/>
    </row>
    <row r="9371" spans="2:2" ht="17.25" x14ac:dyDescent="0.3">
      <c r="B9371" s="86"/>
    </row>
    <row r="9372" spans="2:2" ht="17.25" x14ac:dyDescent="0.3">
      <c r="B9372" s="86"/>
    </row>
    <row r="9373" spans="2:2" ht="17.25" x14ac:dyDescent="0.3">
      <c r="B9373" s="86"/>
    </row>
    <row r="9374" spans="2:2" ht="17.25" x14ac:dyDescent="0.3">
      <c r="B9374" s="86"/>
    </row>
    <row r="9375" spans="2:2" ht="17.25" x14ac:dyDescent="0.3">
      <c r="B9375" s="86"/>
    </row>
    <row r="9376" spans="2:2" ht="17.25" x14ac:dyDescent="0.3">
      <c r="B9376" s="86"/>
    </row>
    <row r="9377" spans="2:2" ht="17.25" x14ac:dyDescent="0.3">
      <c r="B9377" s="86"/>
    </row>
    <row r="9378" spans="2:2" ht="17.25" x14ac:dyDescent="0.3">
      <c r="B9378" s="86"/>
    </row>
    <row r="9379" spans="2:2" ht="17.25" x14ac:dyDescent="0.3">
      <c r="B9379" s="86"/>
    </row>
    <row r="9380" spans="2:2" ht="17.25" x14ac:dyDescent="0.3">
      <c r="B9380" s="86"/>
    </row>
    <row r="9381" spans="2:2" ht="17.25" x14ac:dyDescent="0.3">
      <c r="B9381" s="86"/>
    </row>
    <row r="9382" spans="2:2" ht="17.25" x14ac:dyDescent="0.3">
      <c r="B9382" s="86"/>
    </row>
    <row r="9383" spans="2:2" ht="17.25" x14ac:dyDescent="0.3">
      <c r="B9383" s="86"/>
    </row>
    <row r="9384" spans="2:2" ht="17.25" x14ac:dyDescent="0.3">
      <c r="B9384" s="86"/>
    </row>
    <row r="9385" spans="2:2" ht="17.25" x14ac:dyDescent="0.3">
      <c r="B9385" s="86"/>
    </row>
    <row r="9386" spans="2:2" ht="17.25" x14ac:dyDescent="0.3">
      <c r="B9386" s="86"/>
    </row>
    <row r="9387" spans="2:2" ht="17.25" x14ac:dyDescent="0.3">
      <c r="B9387" s="86"/>
    </row>
    <row r="9388" spans="2:2" ht="17.25" x14ac:dyDescent="0.3">
      <c r="B9388" s="86"/>
    </row>
    <row r="9389" spans="2:2" ht="17.25" x14ac:dyDescent="0.3">
      <c r="B9389" s="86"/>
    </row>
    <row r="9390" spans="2:2" ht="17.25" x14ac:dyDescent="0.3">
      <c r="B9390" s="86"/>
    </row>
    <row r="9391" spans="2:2" ht="17.25" x14ac:dyDescent="0.3">
      <c r="B9391" s="86"/>
    </row>
    <row r="9392" spans="2:2" ht="17.25" x14ac:dyDescent="0.3">
      <c r="B9392" s="86"/>
    </row>
    <row r="9393" spans="2:2" ht="17.25" x14ac:dyDescent="0.3">
      <c r="B9393" s="86"/>
    </row>
    <row r="9394" spans="2:2" ht="17.25" x14ac:dyDescent="0.3">
      <c r="B9394" s="86"/>
    </row>
    <row r="9395" spans="2:2" ht="17.25" x14ac:dyDescent="0.3">
      <c r="B9395" s="86"/>
    </row>
    <row r="9396" spans="2:2" ht="17.25" x14ac:dyDescent="0.3">
      <c r="B9396" s="86"/>
    </row>
    <row r="9397" spans="2:2" ht="17.25" x14ac:dyDescent="0.3">
      <c r="B9397" s="86"/>
    </row>
    <row r="9398" spans="2:2" ht="17.25" x14ac:dyDescent="0.3">
      <c r="B9398" s="86"/>
    </row>
    <row r="9399" spans="2:2" ht="17.25" x14ac:dyDescent="0.3">
      <c r="B9399" s="86"/>
    </row>
    <row r="9400" spans="2:2" ht="17.25" x14ac:dyDescent="0.3">
      <c r="B9400" s="86"/>
    </row>
    <row r="9401" spans="2:2" ht="17.25" x14ac:dyDescent="0.3">
      <c r="B9401" s="86"/>
    </row>
    <row r="9402" spans="2:2" ht="17.25" x14ac:dyDescent="0.3">
      <c r="B9402" s="86"/>
    </row>
    <row r="9403" spans="2:2" ht="17.25" x14ac:dyDescent="0.3">
      <c r="B9403" s="86"/>
    </row>
    <row r="9404" spans="2:2" ht="17.25" x14ac:dyDescent="0.3">
      <c r="B9404" s="86"/>
    </row>
    <row r="9405" spans="2:2" ht="17.25" x14ac:dyDescent="0.3">
      <c r="B9405" s="86"/>
    </row>
    <row r="9406" spans="2:2" ht="17.25" x14ac:dyDescent="0.3">
      <c r="B9406" s="86"/>
    </row>
    <row r="9407" spans="2:2" ht="17.25" x14ac:dyDescent="0.3">
      <c r="B9407" s="86"/>
    </row>
    <row r="9408" spans="2:2" ht="17.25" x14ac:dyDescent="0.3">
      <c r="B9408" s="86"/>
    </row>
    <row r="9409" spans="2:2" ht="17.25" x14ac:dyDescent="0.3">
      <c r="B9409" s="86"/>
    </row>
    <row r="9410" spans="2:2" ht="17.25" x14ac:dyDescent="0.3">
      <c r="B9410" s="86"/>
    </row>
    <row r="9411" spans="2:2" ht="17.25" x14ac:dyDescent="0.3">
      <c r="B9411" s="86"/>
    </row>
    <row r="9412" spans="2:2" ht="17.25" x14ac:dyDescent="0.3">
      <c r="B9412" s="86"/>
    </row>
    <row r="9413" spans="2:2" ht="17.25" x14ac:dyDescent="0.3">
      <c r="B9413" s="86"/>
    </row>
    <row r="9414" spans="2:2" ht="17.25" x14ac:dyDescent="0.3">
      <c r="B9414" s="86"/>
    </row>
    <row r="9415" spans="2:2" ht="17.25" x14ac:dyDescent="0.3">
      <c r="B9415" s="86"/>
    </row>
    <row r="9416" spans="2:2" ht="17.25" x14ac:dyDescent="0.3">
      <c r="B9416" s="86"/>
    </row>
    <row r="9417" spans="2:2" ht="17.25" x14ac:dyDescent="0.3">
      <c r="B9417" s="86"/>
    </row>
    <row r="9418" spans="2:2" ht="17.25" x14ac:dyDescent="0.3">
      <c r="B9418" s="86"/>
    </row>
    <row r="9419" spans="2:2" ht="17.25" x14ac:dyDescent="0.3">
      <c r="B9419" s="86"/>
    </row>
    <row r="9420" spans="2:2" ht="17.25" x14ac:dyDescent="0.3">
      <c r="B9420" s="86"/>
    </row>
    <row r="9421" spans="2:2" ht="17.25" x14ac:dyDescent="0.3">
      <c r="B9421" s="86"/>
    </row>
    <row r="9422" spans="2:2" ht="17.25" x14ac:dyDescent="0.3">
      <c r="B9422" s="86"/>
    </row>
    <row r="9423" spans="2:2" ht="17.25" x14ac:dyDescent="0.3">
      <c r="B9423" s="86"/>
    </row>
    <row r="9424" spans="2:2" ht="17.25" x14ac:dyDescent="0.3">
      <c r="B9424" s="86"/>
    </row>
    <row r="9425" spans="2:2" ht="17.25" x14ac:dyDescent="0.3">
      <c r="B9425" s="86"/>
    </row>
    <row r="9426" spans="2:2" ht="17.25" x14ac:dyDescent="0.3">
      <c r="B9426" s="86"/>
    </row>
    <row r="9427" spans="2:2" ht="17.25" x14ac:dyDescent="0.3">
      <c r="B9427" s="86"/>
    </row>
    <row r="9428" spans="2:2" ht="17.25" x14ac:dyDescent="0.3">
      <c r="B9428" s="86"/>
    </row>
    <row r="9429" spans="2:2" ht="17.25" x14ac:dyDescent="0.3">
      <c r="B9429" s="86"/>
    </row>
    <row r="9430" spans="2:2" ht="17.25" x14ac:dyDescent="0.3">
      <c r="B9430" s="86"/>
    </row>
    <row r="9431" spans="2:2" ht="17.25" x14ac:dyDescent="0.3">
      <c r="B9431" s="86"/>
    </row>
    <row r="9432" spans="2:2" ht="17.25" x14ac:dyDescent="0.3">
      <c r="B9432" s="86"/>
    </row>
    <row r="9433" spans="2:2" ht="17.25" x14ac:dyDescent="0.3">
      <c r="B9433" s="86"/>
    </row>
    <row r="9434" spans="2:2" ht="17.25" x14ac:dyDescent="0.3">
      <c r="B9434" s="86"/>
    </row>
    <row r="9435" spans="2:2" ht="17.25" x14ac:dyDescent="0.3">
      <c r="B9435" s="86"/>
    </row>
    <row r="9436" spans="2:2" ht="17.25" x14ac:dyDescent="0.3">
      <c r="B9436" s="86"/>
    </row>
    <row r="9437" spans="2:2" ht="17.25" x14ac:dyDescent="0.3">
      <c r="B9437" s="86"/>
    </row>
    <row r="9438" spans="2:2" ht="17.25" x14ac:dyDescent="0.3">
      <c r="B9438" s="86"/>
    </row>
    <row r="9439" spans="2:2" ht="17.25" x14ac:dyDescent="0.3">
      <c r="B9439" s="86"/>
    </row>
    <row r="9440" spans="2:2" ht="17.25" x14ac:dyDescent="0.3">
      <c r="B9440" s="86"/>
    </row>
    <row r="9441" spans="2:2" ht="17.25" x14ac:dyDescent="0.3">
      <c r="B9441" s="86"/>
    </row>
    <row r="9442" spans="2:2" ht="17.25" x14ac:dyDescent="0.3">
      <c r="B9442" s="86"/>
    </row>
    <row r="9443" spans="2:2" ht="17.25" x14ac:dyDescent="0.3">
      <c r="B9443" s="86"/>
    </row>
    <row r="9444" spans="2:2" ht="17.25" x14ac:dyDescent="0.3">
      <c r="B9444" s="86"/>
    </row>
    <row r="9445" spans="2:2" ht="17.25" x14ac:dyDescent="0.3">
      <c r="B9445" s="86"/>
    </row>
    <row r="9446" spans="2:2" ht="17.25" x14ac:dyDescent="0.3">
      <c r="B9446" s="86"/>
    </row>
    <row r="9447" spans="2:2" ht="17.25" x14ac:dyDescent="0.3">
      <c r="B9447" s="86"/>
    </row>
    <row r="9448" spans="2:2" ht="17.25" x14ac:dyDescent="0.3">
      <c r="B9448" s="86"/>
    </row>
    <row r="9449" spans="2:2" ht="17.25" x14ac:dyDescent="0.3">
      <c r="B9449" s="86"/>
    </row>
    <row r="9450" spans="2:2" ht="17.25" x14ac:dyDescent="0.3">
      <c r="B9450" s="86"/>
    </row>
    <row r="9451" spans="2:2" ht="17.25" x14ac:dyDescent="0.3">
      <c r="B9451" s="86"/>
    </row>
    <row r="9452" spans="2:2" ht="17.25" x14ac:dyDescent="0.3">
      <c r="B9452" s="86"/>
    </row>
    <row r="9453" spans="2:2" ht="17.25" x14ac:dyDescent="0.3">
      <c r="B9453" s="86"/>
    </row>
    <row r="9454" spans="2:2" ht="17.25" x14ac:dyDescent="0.3">
      <c r="B9454" s="86"/>
    </row>
    <row r="9455" spans="2:2" ht="17.25" x14ac:dyDescent="0.3">
      <c r="B9455" s="86"/>
    </row>
    <row r="9456" spans="2:2" ht="17.25" x14ac:dyDescent="0.3">
      <c r="B9456" s="86"/>
    </row>
    <row r="9457" spans="2:2" ht="17.25" x14ac:dyDescent="0.3">
      <c r="B9457" s="86"/>
    </row>
    <row r="9458" spans="2:2" ht="17.25" x14ac:dyDescent="0.3">
      <c r="B9458" s="86"/>
    </row>
    <row r="9459" spans="2:2" ht="17.25" x14ac:dyDescent="0.3">
      <c r="B9459" s="86"/>
    </row>
    <row r="9460" spans="2:2" ht="17.25" x14ac:dyDescent="0.3">
      <c r="B9460" s="86"/>
    </row>
    <row r="9461" spans="2:2" ht="17.25" x14ac:dyDescent="0.3">
      <c r="B9461" s="86"/>
    </row>
    <row r="9462" spans="2:2" ht="17.25" x14ac:dyDescent="0.3">
      <c r="B9462" s="86"/>
    </row>
    <row r="9463" spans="2:2" ht="17.25" x14ac:dyDescent="0.3">
      <c r="B9463" s="86"/>
    </row>
    <row r="9464" spans="2:2" ht="17.25" x14ac:dyDescent="0.3">
      <c r="B9464" s="86"/>
    </row>
    <row r="9465" spans="2:2" ht="17.25" x14ac:dyDescent="0.3">
      <c r="B9465" s="86"/>
    </row>
    <row r="9466" spans="2:2" ht="17.25" x14ac:dyDescent="0.3">
      <c r="B9466" s="86"/>
    </row>
    <row r="9467" spans="2:2" ht="17.25" x14ac:dyDescent="0.3">
      <c r="B9467" s="86"/>
    </row>
    <row r="9468" spans="2:2" ht="17.25" x14ac:dyDescent="0.3">
      <c r="B9468" s="86"/>
    </row>
    <row r="9469" spans="2:2" ht="17.25" x14ac:dyDescent="0.3">
      <c r="B9469" s="86"/>
    </row>
    <row r="9470" spans="2:2" ht="17.25" x14ac:dyDescent="0.3">
      <c r="B9470" s="86"/>
    </row>
    <row r="9471" spans="2:2" ht="17.25" x14ac:dyDescent="0.3">
      <c r="B9471" s="86"/>
    </row>
    <row r="9472" spans="2:2" ht="17.25" x14ac:dyDescent="0.3">
      <c r="B9472" s="86"/>
    </row>
    <row r="9473" spans="2:2" ht="17.25" x14ac:dyDescent="0.3">
      <c r="B9473" s="86"/>
    </row>
    <row r="9474" spans="2:2" ht="17.25" x14ac:dyDescent="0.3">
      <c r="B9474" s="86"/>
    </row>
    <row r="9475" spans="2:2" ht="17.25" x14ac:dyDescent="0.3">
      <c r="B9475" s="86"/>
    </row>
    <row r="9476" spans="2:2" ht="17.25" x14ac:dyDescent="0.3">
      <c r="B9476" s="86"/>
    </row>
    <row r="9477" spans="2:2" ht="17.25" x14ac:dyDescent="0.3">
      <c r="B9477" s="86"/>
    </row>
    <row r="9478" spans="2:2" ht="17.25" x14ac:dyDescent="0.3">
      <c r="B9478" s="86"/>
    </row>
    <row r="9479" spans="2:2" ht="17.25" x14ac:dyDescent="0.3">
      <c r="B9479" s="86"/>
    </row>
    <row r="9480" spans="2:2" ht="17.25" x14ac:dyDescent="0.3">
      <c r="B9480" s="86"/>
    </row>
    <row r="9481" spans="2:2" ht="17.25" x14ac:dyDescent="0.3">
      <c r="B9481" s="86"/>
    </row>
    <row r="9482" spans="2:2" ht="17.25" x14ac:dyDescent="0.3">
      <c r="B9482" s="86"/>
    </row>
    <row r="9483" spans="2:2" ht="17.25" x14ac:dyDescent="0.3">
      <c r="B9483" s="86"/>
    </row>
    <row r="9484" spans="2:2" ht="17.25" x14ac:dyDescent="0.3">
      <c r="B9484" s="86"/>
    </row>
    <row r="9485" spans="2:2" ht="17.25" x14ac:dyDescent="0.3">
      <c r="B9485" s="86"/>
    </row>
    <row r="9486" spans="2:2" ht="17.25" x14ac:dyDescent="0.3">
      <c r="B9486" s="86"/>
    </row>
    <row r="9487" spans="2:2" ht="17.25" x14ac:dyDescent="0.3">
      <c r="B9487" s="86"/>
    </row>
    <row r="9488" spans="2:2" ht="17.25" x14ac:dyDescent="0.3">
      <c r="B9488" s="86"/>
    </row>
    <row r="9489" spans="2:2" ht="17.25" x14ac:dyDescent="0.3">
      <c r="B9489" s="86"/>
    </row>
    <row r="9490" spans="2:2" ht="17.25" x14ac:dyDescent="0.3">
      <c r="B9490" s="86"/>
    </row>
    <row r="9491" spans="2:2" ht="17.25" x14ac:dyDescent="0.3">
      <c r="B9491" s="86"/>
    </row>
    <row r="9492" spans="2:2" ht="17.25" x14ac:dyDescent="0.3">
      <c r="B9492" s="86"/>
    </row>
    <row r="9493" spans="2:2" ht="17.25" x14ac:dyDescent="0.3">
      <c r="B9493" s="86"/>
    </row>
    <row r="9494" spans="2:2" ht="17.25" x14ac:dyDescent="0.3">
      <c r="B9494" s="86"/>
    </row>
    <row r="9495" spans="2:2" ht="17.25" x14ac:dyDescent="0.3">
      <c r="B9495" s="86"/>
    </row>
    <row r="9496" spans="2:2" ht="17.25" x14ac:dyDescent="0.3">
      <c r="B9496" s="86"/>
    </row>
    <row r="9497" spans="2:2" ht="17.25" x14ac:dyDescent="0.3">
      <c r="B9497" s="86"/>
    </row>
    <row r="9498" spans="2:2" ht="17.25" x14ac:dyDescent="0.3">
      <c r="B9498" s="86"/>
    </row>
    <row r="9499" spans="2:2" ht="17.25" x14ac:dyDescent="0.3">
      <c r="B9499" s="86"/>
    </row>
    <row r="9500" spans="2:2" ht="17.25" x14ac:dyDescent="0.3">
      <c r="B9500" s="86"/>
    </row>
    <row r="9501" spans="2:2" ht="17.25" x14ac:dyDescent="0.3">
      <c r="B9501" s="86"/>
    </row>
    <row r="9502" spans="2:2" ht="17.25" x14ac:dyDescent="0.3">
      <c r="B9502" s="86"/>
    </row>
    <row r="9503" spans="2:2" ht="17.25" x14ac:dyDescent="0.3">
      <c r="B9503" s="86"/>
    </row>
    <row r="9504" spans="2:2" ht="17.25" x14ac:dyDescent="0.3">
      <c r="B9504" s="86"/>
    </row>
    <row r="9505" spans="2:2" ht="17.25" x14ac:dyDescent="0.3">
      <c r="B9505" s="86"/>
    </row>
    <row r="9506" spans="2:2" ht="17.25" x14ac:dyDescent="0.3">
      <c r="B9506" s="86"/>
    </row>
    <row r="9507" spans="2:2" ht="17.25" x14ac:dyDescent="0.3">
      <c r="B9507" s="86"/>
    </row>
    <row r="9508" spans="2:2" ht="17.25" x14ac:dyDescent="0.3">
      <c r="B9508" s="86"/>
    </row>
    <row r="9509" spans="2:2" ht="17.25" x14ac:dyDescent="0.3">
      <c r="B9509" s="86"/>
    </row>
    <row r="9510" spans="2:2" ht="17.25" x14ac:dyDescent="0.3">
      <c r="B9510" s="86"/>
    </row>
    <row r="9511" spans="2:2" ht="17.25" x14ac:dyDescent="0.3">
      <c r="B9511" s="86"/>
    </row>
    <row r="9512" spans="2:2" ht="17.25" x14ac:dyDescent="0.3">
      <c r="B9512" s="86"/>
    </row>
    <row r="9513" spans="2:2" ht="17.25" x14ac:dyDescent="0.3">
      <c r="B9513" s="86"/>
    </row>
    <row r="9514" spans="2:2" ht="17.25" x14ac:dyDescent="0.3">
      <c r="B9514" s="86"/>
    </row>
    <row r="9515" spans="2:2" ht="17.25" x14ac:dyDescent="0.3">
      <c r="B9515" s="86"/>
    </row>
    <row r="9516" spans="2:2" ht="17.25" x14ac:dyDescent="0.3">
      <c r="B9516" s="86"/>
    </row>
    <row r="9517" spans="2:2" ht="17.25" x14ac:dyDescent="0.3">
      <c r="B9517" s="86"/>
    </row>
    <row r="9518" spans="2:2" ht="17.25" x14ac:dyDescent="0.3">
      <c r="B9518" s="86"/>
    </row>
    <row r="9519" spans="2:2" ht="17.25" x14ac:dyDescent="0.3">
      <c r="B9519" s="86"/>
    </row>
    <row r="9520" spans="2:2" ht="17.25" x14ac:dyDescent="0.3">
      <c r="B9520" s="86"/>
    </row>
    <row r="9521" spans="2:2" ht="17.25" x14ac:dyDescent="0.3">
      <c r="B9521" s="86"/>
    </row>
    <row r="9522" spans="2:2" ht="17.25" x14ac:dyDescent="0.3">
      <c r="B9522" s="86"/>
    </row>
    <row r="9523" spans="2:2" ht="17.25" x14ac:dyDescent="0.3">
      <c r="B9523" s="86"/>
    </row>
    <row r="9524" spans="2:2" ht="17.25" x14ac:dyDescent="0.3">
      <c r="B9524" s="86"/>
    </row>
    <row r="9525" spans="2:2" ht="17.25" x14ac:dyDescent="0.3">
      <c r="B9525" s="86"/>
    </row>
    <row r="9526" spans="2:2" ht="17.25" x14ac:dyDescent="0.3">
      <c r="B9526" s="86"/>
    </row>
    <row r="9527" spans="2:2" ht="17.25" x14ac:dyDescent="0.3">
      <c r="B9527" s="86"/>
    </row>
    <row r="9528" spans="2:2" ht="17.25" x14ac:dyDescent="0.3">
      <c r="B9528" s="86"/>
    </row>
    <row r="9529" spans="2:2" ht="17.25" x14ac:dyDescent="0.3">
      <c r="B9529" s="86"/>
    </row>
    <row r="9530" spans="2:2" ht="17.25" x14ac:dyDescent="0.3">
      <c r="B9530" s="86"/>
    </row>
    <row r="9531" spans="2:2" ht="17.25" x14ac:dyDescent="0.3">
      <c r="B9531" s="86"/>
    </row>
    <row r="9532" spans="2:2" ht="17.25" x14ac:dyDescent="0.3">
      <c r="B9532" s="86"/>
    </row>
    <row r="9533" spans="2:2" ht="17.25" x14ac:dyDescent="0.3">
      <c r="B9533" s="86"/>
    </row>
    <row r="9534" spans="2:2" ht="17.25" x14ac:dyDescent="0.3">
      <c r="B9534" s="86"/>
    </row>
    <row r="9535" spans="2:2" ht="17.25" x14ac:dyDescent="0.3">
      <c r="B9535" s="86"/>
    </row>
    <row r="9536" spans="2:2" ht="17.25" x14ac:dyDescent="0.3">
      <c r="B9536" s="86"/>
    </row>
    <row r="9537" spans="2:2" ht="17.25" x14ac:dyDescent="0.3">
      <c r="B9537" s="86"/>
    </row>
    <row r="9538" spans="2:2" ht="17.25" x14ac:dyDescent="0.3">
      <c r="B9538" s="86"/>
    </row>
    <row r="9539" spans="2:2" ht="17.25" x14ac:dyDescent="0.3">
      <c r="B9539" s="86"/>
    </row>
    <row r="9540" spans="2:2" ht="17.25" x14ac:dyDescent="0.3">
      <c r="B9540" s="86"/>
    </row>
    <row r="9541" spans="2:2" ht="17.25" x14ac:dyDescent="0.3">
      <c r="B9541" s="86"/>
    </row>
    <row r="9542" spans="2:2" ht="17.25" x14ac:dyDescent="0.3">
      <c r="B9542" s="86"/>
    </row>
    <row r="9543" spans="2:2" ht="17.25" x14ac:dyDescent="0.3">
      <c r="B9543" s="86"/>
    </row>
    <row r="9544" spans="2:2" ht="17.25" x14ac:dyDescent="0.3">
      <c r="B9544" s="86"/>
    </row>
    <row r="9545" spans="2:2" ht="17.25" x14ac:dyDescent="0.3">
      <c r="B9545" s="86"/>
    </row>
    <row r="9546" spans="2:2" ht="17.25" x14ac:dyDescent="0.3">
      <c r="B9546" s="86"/>
    </row>
    <row r="9547" spans="2:2" ht="17.25" x14ac:dyDescent="0.3">
      <c r="B9547" s="86"/>
    </row>
    <row r="9548" spans="2:2" ht="17.25" x14ac:dyDescent="0.3">
      <c r="B9548" s="86"/>
    </row>
    <row r="9549" spans="2:2" ht="17.25" x14ac:dyDescent="0.3">
      <c r="B9549" s="86"/>
    </row>
    <row r="9550" spans="2:2" ht="17.25" x14ac:dyDescent="0.3">
      <c r="B9550" s="86"/>
    </row>
    <row r="9551" spans="2:2" ht="17.25" x14ac:dyDescent="0.3">
      <c r="B9551" s="86"/>
    </row>
    <row r="9552" spans="2:2" ht="17.25" x14ac:dyDescent="0.3">
      <c r="B9552" s="86"/>
    </row>
    <row r="9553" spans="2:2" ht="17.25" x14ac:dyDescent="0.3">
      <c r="B9553" s="86"/>
    </row>
    <row r="9554" spans="2:2" ht="17.25" x14ac:dyDescent="0.3">
      <c r="B9554" s="86"/>
    </row>
    <row r="9555" spans="2:2" ht="17.25" x14ac:dyDescent="0.3">
      <c r="B9555" s="86"/>
    </row>
    <row r="9556" spans="2:2" ht="17.25" x14ac:dyDescent="0.3">
      <c r="B9556" s="86"/>
    </row>
    <row r="9557" spans="2:2" ht="17.25" x14ac:dyDescent="0.3">
      <c r="B9557" s="86"/>
    </row>
    <row r="9558" spans="2:2" ht="17.25" x14ac:dyDescent="0.3">
      <c r="B9558" s="86"/>
    </row>
    <row r="9559" spans="2:2" ht="17.25" x14ac:dyDescent="0.3">
      <c r="B9559" s="86"/>
    </row>
    <row r="9560" spans="2:2" ht="17.25" x14ac:dyDescent="0.3">
      <c r="B9560" s="86"/>
    </row>
    <row r="9561" spans="2:2" ht="17.25" x14ac:dyDescent="0.3">
      <c r="B9561" s="86"/>
    </row>
    <row r="9562" spans="2:2" ht="17.25" x14ac:dyDescent="0.3">
      <c r="B9562" s="86"/>
    </row>
    <row r="9563" spans="2:2" ht="17.25" x14ac:dyDescent="0.3">
      <c r="B9563" s="86"/>
    </row>
    <row r="9564" spans="2:2" ht="17.25" x14ac:dyDescent="0.3">
      <c r="B9564" s="86"/>
    </row>
    <row r="9565" spans="2:2" ht="17.25" x14ac:dyDescent="0.3">
      <c r="B9565" s="86"/>
    </row>
    <row r="9566" spans="2:2" ht="17.25" x14ac:dyDescent="0.3">
      <c r="B9566" s="86"/>
    </row>
    <row r="9567" spans="2:2" ht="17.25" x14ac:dyDescent="0.3">
      <c r="B9567" s="86"/>
    </row>
    <row r="9568" spans="2:2" ht="17.25" x14ac:dyDescent="0.3">
      <c r="B9568" s="86"/>
    </row>
    <row r="9569" spans="2:2" ht="17.25" x14ac:dyDescent="0.3">
      <c r="B9569" s="86"/>
    </row>
    <row r="9570" spans="2:2" ht="17.25" x14ac:dyDescent="0.3">
      <c r="B9570" s="86"/>
    </row>
    <row r="9571" spans="2:2" ht="17.25" x14ac:dyDescent="0.3">
      <c r="B9571" s="86"/>
    </row>
    <row r="9572" spans="2:2" ht="17.25" x14ac:dyDescent="0.3">
      <c r="B9572" s="86"/>
    </row>
    <row r="9573" spans="2:2" ht="17.25" x14ac:dyDescent="0.3">
      <c r="B9573" s="86"/>
    </row>
    <row r="9574" spans="2:2" ht="17.25" x14ac:dyDescent="0.3">
      <c r="B9574" s="86"/>
    </row>
    <row r="9575" spans="2:2" ht="17.25" x14ac:dyDescent="0.3">
      <c r="B9575" s="86"/>
    </row>
    <row r="9576" spans="2:2" ht="17.25" x14ac:dyDescent="0.3">
      <c r="B9576" s="86"/>
    </row>
    <row r="9577" spans="2:2" ht="17.25" x14ac:dyDescent="0.3">
      <c r="B9577" s="86"/>
    </row>
    <row r="9578" spans="2:2" ht="17.25" x14ac:dyDescent="0.3">
      <c r="B9578" s="86"/>
    </row>
    <row r="9579" spans="2:2" ht="17.25" x14ac:dyDescent="0.3">
      <c r="B9579" s="86"/>
    </row>
    <row r="9580" spans="2:2" ht="17.25" x14ac:dyDescent="0.3">
      <c r="B9580" s="86"/>
    </row>
    <row r="9581" spans="2:2" ht="17.25" x14ac:dyDescent="0.3">
      <c r="B9581" s="86"/>
    </row>
    <row r="9582" spans="2:2" ht="17.25" x14ac:dyDescent="0.3">
      <c r="B9582" s="86"/>
    </row>
    <row r="9583" spans="2:2" ht="17.25" x14ac:dyDescent="0.3">
      <c r="B9583" s="86"/>
    </row>
    <row r="9584" spans="2:2" ht="17.25" x14ac:dyDescent="0.3">
      <c r="B9584" s="86"/>
    </row>
    <row r="9585" spans="2:2" ht="17.25" x14ac:dyDescent="0.3">
      <c r="B9585" s="86"/>
    </row>
    <row r="9586" spans="2:2" ht="17.25" x14ac:dyDescent="0.3">
      <c r="B9586" s="86"/>
    </row>
    <row r="9587" spans="2:2" ht="17.25" x14ac:dyDescent="0.3">
      <c r="B9587" s="86"/>
    </row>
    <row r="9588" spans="2:2" ht="17.25" x14ac:dyDescent="0.3">
      <c r="B9588" s="86"/>
    </row>
    <row r="9589" spans="2:2" ht="17.25" x14ac:dyDescent="0.3">
      <c r="B9589" s="86"/>
    </row>
    <row r="9590" spans="2:2" ht="17.25" x14ac:dyDescent="0.3">
      <c r="B9590" s="86"/>
    </row>
    <row r="9591" spans="2:2" ht="17.25" x14ac:dyDescent="0.3">
      <c r="B9591" s="86"/>
    </row>
    <row r="9592" spans="2:2" ht="17.25" x14ac:dyDescent="0.3">
      <c r="B9592" s="86"/>
    </row>
    <row r="9593" spans="2:2" ht="17.25" x14ac:dyDescent="0.3">
      <c r="B9593" s="86"/>
    </row>
    <row r="9594" spans="2:2" ht="17.25" x14ac:dyDescent="0.3">
      <c r="B9594" s="86"/>
    </row>
    <row r="9595" spans="2:2" ht="17.25" x14ac:dyDescent="0.3">
      <c r="B9595" s="86"/>
    </row>
    <row r="9596" spans="2:2" ht="17.25" x14ac:dyDescent="0.3">
      <c r="B9596" s="86"/>
    </row>
    <row r="9597" spans="2:2" ht="17.25" x14ac:dyDescent="0.3">
      <c r="B9597" s="86"/>
    </row>
    <row r="9598" spans="2:2" ht="17.25" x14ac:dyDescent="0.3">
      <c r="B9598" s="86"/>
    </row>
    <row r="9599" spans="2:2" ht="17.25" x14ac:dyDescent="0.3">
      <c r="B9599" s="86"/>
    </row>
    <row r="9600" spans="2:2" ht="17.25" x14ac:dyDescent="0.3">
      <c r="B9600" s="86"/>
    </row>
    <row r="9601" spans="2:2" ht="17.25" x14ac:dyDescent="0.3">
      <c r="B9601" s="86"/>
    </row>
    <row r="9602" spans="2:2" ht="17.25" x14ac:dyDescent="0.3">
      <c r="B9602" s="86"/>
    </row>
    <row r="9603" spans="2:2" ht="17.25" x14ac:dyDescent="0.3">
      <c r="B9603" s="86"/>
    </row>
    <row r="9604" spans="2:2" ht="17.25" x14ac:dyDescent="0.3">
      <c r="B9604" s="86"/>
    </row>
    <row r="9605" spans="2:2" ht="17.25" x14ac:dyDescent="0.3">
      <c r="B9605" s="86"/>
    </row>
    <row r="9606" spans="2:2" ht="17.25" x14ac:dyDescent="0.3">
      <c r="B9606" s="86"/>
    </row>
    <row r="9607" spans="2:2" ht="17.25" x14ac:dyDescent="0.3">
      <c r="B9607" s="86"/>
    </row>
    <row r="9608" spans="2:2" ht="17.25" x14ac:dyDescent="0.3">
      <c r="B9608" s="86"/>
    </row>
    <row r="9609" spans="2:2" ht="17.25" x14ac:dyDescent="0.3">
      <c r="B9609" s="86"/>
    </row>
    <row r="9610" spans="2:2" ht="17.25" x14ac:dyDescent="0.3">
      <c r="B9610" s="86"/>
    </row>
    <row r="9611" spans="2:2" ht="17.25" x14ac:dyDescent="0.3">
      <c r="B9611" s="86"/>
    </row>
    <row r="9612" spans="2:2" ht="17.25" x14ac:dyDescent="0.3">
      <c r="B9612" s="86"/>
    </row>
    <row r="9613" spans="2:2" ht="17.25" x14ac:dyDescent="0.3">
      <c r="B9613" s="86"/>
    </row>
    <row r="9614" spans="2:2" ht="17.25" x14ac:dyDescent="0.3">
      <c r="B9614" s="86"/>
    </row>
    <row r="9615" spans="2:2" ht="17.25" x14ac:dyDescent="0.3">
      <c r="B9615" s="86"/>
    </row>
    <row r="9616" spans="2:2" ht="17.25" x14ac:dyDescent="0.3">
      <c r="B9616" s="86"/>
    </row>
    <row r="9617" spans="2:2" ht="17.25" x14ac:dyDescent="0.3">
      <c r="B9617" s="86"/>
    </row>
    <row r="9618" spans="2:2" ht="17.25" x14ac:dyDescent="0.3">
      <c r="B9618" s="86"/>
    </row>
    <row r="9619" spans="2:2" ht="17.25" x14ac:dyDescent="0.3">
      <c r="B9619" s="86"/>
    </row>
    <row r="9620" spans="2:2" ht="17.25" x14ac:dyDescent="0.3">
      <c r="B9620" s="86"/>
    </row>
    <row r="9621" spans="2:2" ht="17.25" x14ac:dyDescent="0.3">
      <c r="B9621" s="86"/>
    </row>
    <row r="9622" spans="2:2" ht="17.25" x14ac:dyDescent="0.3">
      <c r="B9622" s="86"/>
    </row>
    <row r="9623" spans="2:2" ht="17.25" x14ac:dyDescent="0.3">
      <c r="B9623" s="86"/>
    </row>
    <row r="9624" spans="2:2" ht="17.25" x14ac:dyDescent="0.3">
      <c r="B9624" s="86"/>
    </row>
    <row r="9625" spans="2:2" ht="17.25" x14ac:dyDescent="0.3">
      <c r="B9625" s="86"/>
    </row>
    <row r="9626" spans="2:2" ht="17.25" x14ac:dyDescent="0.3">
      <c r="B9626" s="86"/>
    </row>
    <row r="9627" spans="2:2" ht="17.25" x14ac:dyDescent="0.3">
      <c r="B9627" s="86"/>
    </row>
    <row r="9628" spans="2:2" ht="17.25" x14ac:dyDescent="0.3">
      <c r="B9628" s="86"/>
    </row>
    <row r="9629" spans="2:2" ht="17.25" x14ac:dyDescent="0.3">
      <c r="B9629" s="86"/>
    </row>
    <row r="9630" spans="2:2" ht="17.25" x14ac:dyDescent="0.3">
      <c r="B9630" s="86"/>
    </row>
    <row r="9631" spans="2:2" ht="17.25" x14ac:dyDescent="0.3">
      <c r="B9631" s="86"/>
    </row>
    <row r="9632" spans="2:2" ht="17.25" x14ac:dyDescent="0.3">
      <c r="B9632" s="86"/>
    </row>
    <row r="9633" spans="2:2" ht="17.25" x14ac:dyDescent="0.3">
      <c r="B9633" s="86"/>
    </row>
    <row r="9634" spans="2:2" ht="17.25" x14ac:dyDescent="0.3">
      <c r="B9634" s="86"/>
    </row>
    <row r="9635" spans="2:2" ht="17.25" x14ac:dyDescent="0.3">
      <c r="B9635" s="86"/>
    </row>
    <row r="9636" spans="2:2" ht="17.25" x14ac:dyDescent="0.3">
      <c r="B9636" s="86"/>
    </row>
    <row r="9637" spans="2:2" ht="17.25" x14ac:dyDescent="0.3">
      <c r="B9637" s="86"/>
    </row>
    <row r="9638" spans="2:2" ht="17.25" x14ac:dyDescent="0.3">
      <c r="B9638" s="86"/>
    </row>
    <row r="9639" spans="2:2" ht="17.25" x14ac:dyDescent="0.3">
      <c r="B9639" s="86"/>
    </row>
    <row r="9640" spans="2:2" ht="17.25" x14ac:dyDescent="0.3">
      <c r="B9640" s="86"/>
    </row>
    <row r="9641" spans="2:2" ht="17.25" x14ac:dyDescent="0.3">
      <c r="B9641" s="86"/>
    </row>
    <row r="9642" spans="2:2" ht="17.25" x14ac:dyDescent="0.3">
      <c r="B9642" s="86"/>
    </row>
    <row r="9643" spans="2:2" ht="17.25" x14ac:dyDescent="0.3">
      <c r="B9643" s="86"/>
    </row>
    <row r="9644" spans="2:2" ht="17.25" x14ac:dyDescent="0.3">
      <c r="B9644" s="86"/>
    </row>
    <row r="9645" spans="2:2" ht="17.25" x14ac:dyDescent="0.3">
      <c r="B9645" s="86"/>
    </row>
    <row r="9646" spans="2:2" ht="17.25" x14ac:dyDescent="0.3">
      <c r="B9646" s="86"/>
    </row>
    <row r="9647" spans="2:2" ht="17.25" x14ac:dyDescent="0.3">
      <c r="B9647" s="86"/>
    </row>
    <row r="9648" spans="2:2" ht="17.25" x14ac:dyDescent="0.3">
      <c r="B9648" s="86"/>
    </row>
    <row r="9649" spans="2:2" ht="17.25" x14ac:dyDescent="0.3">
      <c r="B9649" s="86"/>
    </row>
    <row r="9650" spans="2:2" ht="17.25" x14ac:dyDescent="0.3">
      <c r="B9650" s="86"/>
    </row>
    <row r="9651" spans="2:2" ht="17.25" x14ac:dyDescent="0.3">
      <c r="B9651" s="86"/>
    </row>
    <row r="9652" spans="2:2" ht="17.25" x14ac:dyDescent="0.3">
      <c r="B9652" s="86"/>
    </row>
    <row r="9653" spans="2:2" ht="17.25" x14ac:dyDescent="0.3">
      <c r="B9653" s="86"/>
    </row>
    <row r="9654" spans="2:2" ht="17.25" x14ac:dyDescent="0.3">
      <c r="B9654" s="86"/>
    </row>
    <row r="9655" spans="2:2" ht="17.25" x14ac:dyDescent="0.3">
      <c r="B9655" s="86"/>
    </row>
    <row r="9656" spans="2:2" ht="17.25" x14ac:dyDescent="0.3">
      <c r="B9656" s="86"/>
    </row>
    <row r="9657" spans="2:2" ht="17.25" x14ac:dyDescent="0.3">
      <c r="B9657" s="86"/>
    </row>
    <row r="9658" spans="2:2" ht="17.25" x14ac:dyDescent="0.3">
      <c r="B9658" s="86"/>
    </row>
    <row r="9659" spans="2:2" ht="17.25" x14ac:dyDescent="0.3">
      <c r="B9659" s="86"/>
    </row>
    <row r="9660" spans="2:2" ht="17.25" x14ac:dyDescent="0.3">
      <c r="B9660" s="86"/>
    </row>
    <row r="9661" spans="2:2" ht="17.25" x14ac:dyDescent="0.3">
      <c r="B9661" s="86"/>
    </row>
    <row r="9662" spans="2:2" ht="17.25" x14ac:dyDescent="0.3">
      <c r="B9662" s="86"/>
    </row>
    <row r="9663" spans="2:2" ht="17.25" x14ac:dyDescent="0.3">
      <c r="B9663" s="86"/>
    </row>
    <row r="9664" spans="2:2" ht="17.25" x14ac:dyDescent="0.3">
      <c r="B9664" s="86"/>
    </row>
    <row r="9665" spans="2:2" ht="17.25" x14ac:dyDescent="0.3">
      <c r="B9665" s="86"/>
    </row>
    <row r="9666" spans="2:2" ht="17.25" x14ac:dyDescent="0.3">
      <c r="B9666" s="86"/>
    </row>
    <row r="9667" spans="2:2" ht="17.25" x14ac:dyDescent="0.3">
      <c r="B9667" s="86"/>
    </row>
    <row r="9668" spans="2:2" ht="17.25" x14ac:dyDescent="0.3">
      <c r="B9668" s="86"/>
    </row>
    <row r="9669" spans="2:2" ht="17.25" x14ac:dyDescent="0.3">
      <c r="B9669" s="86"/>
    </row>
    <row r="9670" spans="2:2" ht="17.25" x14ac:dyDescent="0.3">
      <c r="B9670" s="86"/>
    </row>
    <row r="9671" spans="2:2" ht="17.25" x14ac:dyDescent="0.3">
      <c r="B9671" s="86"/>
    </row>
    <row r="9672" spans="2:2" ht="17.25" x14ac:dyDescent="0.3">
      <c r="B9672" s="86"/>
    </row>
    <row r="9673" spans="2:2" ht="17.25" x14ac:dyDescent="0.3">
      <c r="B9673" s="86"/>
    </row>
    <row r="9674" spans="2:2" ht="17.25" x14ac:dyDescent="0.3">
      <c r="B9674" s="86"/>
    </row>
    <row r="9675" spans="2:2" ht="17.25" x14ac:dyDescent="0.3">
      <c r="B9675" s="86"/>
    </row>
    <row r="9676" spans="2:2" ht="17.25" x14ac:dyDescent="0.3">
      <c r="B9676" s="86"/>
    </row>
    <row r="9677" spans="2:2" ht="17.25" x14ac:dyDescent="0.3">
      <c r="B9677" s="86"/>
    </row>
    <row r="9678" spans="2:2" ht="17.25" x14ac:dyDescent="0.3">
      <c r="B9678" s="86"/>
    </row>
    <row r="9679" spans="2:2" ht="17.25" x14ac:dyDescent="0.3">
      <c r="B9679" s="86"/>
    </row>
    <row r="9680" spans="2:2" ht="17.25" x14ac:dyDescent="0.3">
      <c r="B9680" s="86"/>
    </row>
    <row r="9681" spans="2:2" ht="17.25" x14ac:dyDescent="0.3">
      <c r="B9681" s="86"/>
    </row>
    <row r="9682" spans="2:2" ht="17.25" x14ac:dyDescent="0.3">
      <c r="B9682" s="86"/>
    </row>
    <row r="9683" spans="2:2" ht="17.25" x14ac:dyDescent="0.3">
      <c r="B9683" s="86"/>
    </row>
    <row r="9684" spans="2:2" ht="17.25" x14ac:dyDescent="0.3">
      <c r="B9684" s="86"/>
    </row>
    <row r="9685" spans="2:2" ht="17.25" x14ac:dyDescent="0.3">
      <c r="B9685" s="86"/>
    </row>
    <row r="9686" spans="2:2" ht="17.25" x14ac:dyDescent="0.3">
      <c r="B9686" s="86"/>
    </row>
    <row r="9687" spans="2:2" ht="17.25" x14ac:dyDescent="0.3">
      <c r="B9687" s="86"/>
    </row>
    <row r="9688" spans="2:2" ht="17.25" x14ac:dyDescent="0.3">
      <c r="B9688" s="86"/>
    </row>
    <row r="9689" spans="2:2" ht="17.25" x14ac:dyDescent="0.3">
      <c r="B9689" s="86"/>
    </row>
    <row r="9690" spans="2:2" ht="17.25" x14ac:dyDescent="0.3">
      <c r="B9690" s="86"/>
    </row>
    <row r="9691" spans="2:2" ht="17.25" x14ac:dyDescent="0.3">
      <c r="B9691" s="86"/>
    </row>
    <row r="9692" spans="2:2" ht="17.25" x14ac:dyDescent="0.3">
      <c r="B9692" s="86"/>
    </row>
    <row r="9693" spans="2:2" ht="17.25" x14ac:dyDescent="0.3">
      <c r="B9693" s="86"/>
    </row>
    <row r="9694" spans="2:2" ht="17.25" x14ac:dyDescent="0.3">
      <c r="B9694" s="86"/>
    </row>
    <row r="9695" spans="2:2" ht="17.25" x14ac:dyDescent="0.3">
      <c r="B9695" s="86"/>
    </row>
    <row r="9696" spans="2:2" ht="17.25" x14ac:dyDescent="0.3">
      <c r="B9696" s="86"/>
    </row>
    <row r="9697" spans="2:2" ht="17.25" x14ac:dyDescent="0.3">
      <c r="B9697" s="86"/>
    </row>
    <row r="9698" spans="2:2" ht="17.25" x14ac:dyDescent="0.3">
      <c r="B9698" s="86"/>
    </row>
    <row r="9699" spans="2:2" ht="17.25" x14ac:dyDescent="0.3">
      <c r="B9699" s="86"/>
    </row>
    <row r="9700" spans="2:2" ht="17.25" x14ac:dyDescent="0.3">
      <c r="B9700" s="86"/>
    </row>
    <row r="9701" spans="2:2" ht="17.25" x14ac:dyDescent="0.3">
      <c r="B9701" s="86"/>
    </row>
    <row r="9702" spans="2:2" ht="17.25" x14ac:dyDescent="0.3">
      <c r="B9702" s="86"/>
    </row>
    <row r="9703" spans="2:2" ht="17.25" x14ac:dyDescent="0.3">
      <c r="B9703" s="86"/>
    </row>
    <row r="9704" spans="2:2" ht="17.25" x14ac:dyDescent="0.3">
      <c r="B9704" s="86"/>
    </row>
    <row r="9705" spans="2:2" ht="17.25" x14ac:dyDescent="0.3">
      <c r="B9705" s="86"/>
    </row>
    <row r="9706" spans="2:2" ht="17.25" x14ac:dyDescent="0.3">
      <c r="B9706" s="86"/>
    </row>
    <row r="9707" spans="2:2" ht="17.25" x14ac:dyDescent="0.3">
      <c r="B9707" s="86"/>
    </row>
    <row r="9708" spans="2:2" ht="17.25" x14ac:dyDescent="0.3">
      <c r="B9708" s="86"/>
    </row>
    <row r="9709" spans="2:2" ht="17.25" x14ac:dyDescent="0.3">
      <c r="B9709" s="86"/>
    </row>
    <row r="9710" spans="2:2" ht="17.25" x14ac:dyDescent="0.3">
      <c r="B9710" s="86"/>
    </row>
    <row r="9711" spans="2:2" ht="17.25" x14ac:dyDescent="0.3">
      <c r="B9711" s="86"/>
    </row>
    <row r="9712" spans="2:2" ht="17.25" x14ac:dyDescent="0.3">
      <c r="B9712" s="86"/>
    </row>
    <row r="9713" spans="2:2" ht="17.25" x14ac:dyDescent="0.3">
      <c r="B9713" s="86"/>
    </row>
    <row r="9714" spans="2:2" ht="17.25" x14ac:dyDescent="0.3">
      <c r="B9714" s="86"/>
    </row>
    <row r="9715" spans="2:2" ht="17.25" x14ac:dyDescent="0.3">
      <c r="B9715" s="86"/>
    </row>
    <row r="9716" spans="2:2" ht="17.25" x14ac:dyDescent="0.3">
      <c r="B9716" s="86"/>
    </row>
    <row r="9717" spans="2:2" ht="17.25" x14ac:dyDescent="0.3">
      <c r="B9717" s="86"/>
    </row>
    <row r="9718" spans="2:2" ht="17.25" x14ac:dyDescent="0.3">
      <c r="B9718" s="86"/>
    </row>
    <row r="9719" spans="2:2" ht="17.25" x14ac:dyDescent="0.3">
      <c r="B9719" s="86"/>
    </row>
    <row r="9720" spans="2:2" ht="17.25" x14ac:dyDescent="0.3">
      <c r="B9720" s="86"/>
    </row>
    <row r="9721" spans="2:2" ht="17.25" x14ac:dyDescent="0.3">
      <c r="B9721" s="86"/>
    </row>
    <row r="9722" spans="2:2" ht="17.25" x14ac:dyDescent="0.3">
      <c r="B9722" s="86"/>
    </row>
    <row r="9723" spans="2:2" ht="17.25" x14ac:dyDescent="0.3">
      <c r="B9723" s="86"/>
    </row>
    <row r="9724" spans="2:2" ht="17.25" x14ac:dyDescent="0.3">
      <c r="B9724" s="86"/>
    </row>
    <row r="9725" spans="2:2" ht="17.25" x14ac:dyDescent="0.3">
      <c r="B9725" s="86"/>
    </row>
    <row r="9726" spans="2:2" ht="17.25" x14ac:dyDescent="0.3">
      <c r="B9726" s="86"/>
    </row>
    <row r="9727" spans="2:2" ht="17.25" x14ac:dyDescent="0.3">
      <c r="B9727" s="86"/>
    </row>
    <row r="9728" spans="2:2" ht="17.25" x14ac:dyDescent="0.3">
      <c r="B9728" s="86"/>
    </row>
    <row r="9729" spans="2:2" ht="17.25" x14ac:dyDescent="0.3">
      <c r="B9729" s="86"/>
    </row>
    <row r="9730" spans="2:2" ht="17.25" x14ac:dyDescent="0.3">
      <c r="B9730" s="86"/>
    </row>
    <row r="9731" spans="2:2" ht="17.25" x14ac:dyDescent="0.3">
      <c r="B9731" s="86"/>
    </row>
    <row r="9732" spans="2:2" ht="17.25" x14ac:dyDescent="0.3">
      <c r="B9732" s="86"/>
    </row>
    <row r="9733" spans="2:2" ht="17.25" x14ac:dyDescent="0.3">
      <c r="B9733" s="86"/>
    </row>
    <row r="9734" spans="2:2" ht="17.25" x14ac:dyDescent="0.3">
      <c r="B9734" s="86"/>
    </row>
    <row r="9735" spans="2:2" ht="17.25" x14ac:dyDescent="0.3">
      <c r="B9735" s="86"/>
    </row>
    <row r="9736" spans="2:2" ht="17.25" x14ac:dyDescent="0.3">
      <c r="B9736" s="86"/>
    </row>
    <row r="9737" spans="2:2" ht="17.25" x14ac:dyDescent="0.3">
      <c r="B9737" s="86"/>
    </row>
    <row r="9738" spans="2:2" ht="17.25" x14ac:dyDescent="0.3">
      <c r="B9738" s="86"/>
    </row>
    <row r="9739" spans="2:2" ht="17.25" x14ac:dyDescent="0.3">
      <c r="B9739" s="86"/>
    </row>
    <row r="9740" spans="2:2" ht="17.25" x14ac:dyDescent="0.3">
      <c r="B9740" s="86"/>
    </row>
    <row r="9741" spans="2:2" ht="17.25" x14ac:dyDescent="0.3">
      <c r="B9741" s="86"/>
    </row>
    <row r="9742" spans="2:2" ht="17.25" x14ac:dyDescent="0.3">
      <c r="B9742" s="86"/>
    </row>
    <row r="9743" spans="2:2" ht="17.25" x14ac:dyDescent="0.3">
      <c r="B9743" s="86"/>
    </row>
    <row r="9744" spans="2:2" ht="17.25" x14ac:dyDescent="0.3">
      <c r="B9744" s="86"/>
    </row>
    <row r="9745" spans="2:2" ht="17.25" x14ac:dyDescent="0.3">
      <c r="B9745" s="86"/>
    </row>
    <row r="9746" spans="2:2" ht="17.25" x14ac:dyDescent="0.3">
      <c r="B9746" s="86"/>
    </row>
    <row r="9747" spans="2:2" ht="17.25" x14ac:dyDescent="0.3">
      <c r="B9747" s="86"/>
    </row>
    <row r="9748" spans="2:2" ht="17.25" x14ac:dyDescent="0.3">
      <c r="B9748" s="86"/>
    </row>
    <row r="9749" spans="2:2" ht="17.25" x14ac:dyDescent="0.3">
      <c r="B9749" s="86"/>
    </row>
    <row r="9750" spans="2:2" ht="17.25" x14ac:dyDescent="0.3">
      <c r="B9750" s="86"/>
    </row>
    <row r="9751" spans="2:2" ht="17.25" x14ac:dyDescent="0.3">
      <c r="B9751" s="86"/>
    </row>
    <row r="9752" spans="2:2" ht="17.25" x14ac:dyDescent="0.3">
      <c r="B9752" s="86"/>
    </row>
    <row r="9753" spans="2:2" ht="17.25" x14ac:dyDescent="0.3">
      <c r="B9753" s="86"/>
    </row>
    <row r="9754" spans="2:2" ht="17.25" x14ac:dyDescent="0.3">
      <c r="B9754" s="86"/>
    </row>
    <row r="9755" spans="2:2" ht="17.25" x14ac:dyDescent="0.3">
      <c r="B9755" s="86"/>
    </row>
    <row r="9756" spans="2:2" ht="17.25" x14ac:dyDescent="0.3">
      <c r="B9756" s="86"/>
    </row>
    <row r="9757" spans="2:2" ht="17.25" x14ac:dyDescent="0.3">
      <c r="B9757" s="86"/>
    </row>
    <row r="9758" spans="2:2" ht="17.25" x14ac:dyDescent="0.3">
      <c r="B9758" s="86"/>
    </row>
    <row r="9759" spans="2:2" ht="17.25" x14ac:dyDescent="0.3">
      <c r="B9759" s="86"/>
    </row>
    <row r="9760" spans="2:2" ht="17.25" x14ac:dyDescent="0.3">
      <c r="B9760" s="86"/>
    </row>
    <row r="9761" spans="2:2" ht="17.25" x14ac:dyDescent="0.3">
      <c r="B9761" s="86"/>
    </row>
    <row r="9762" spans="2:2" ht="17.25" x14ac:dyDescent="0.3">
      <c r="B9762" s="86"/>
    </row>
    <row r="9763" spans="2:2" ht="17.25" x14ac:dyDescent="0.3">
      <c r="B9763" s="86"/>
    </row>
    <row r="9764" spans="2:2" ht="17.25" x14ac:dyDescent="0.3">
      <c r="B9764" s="86"/>
    </row>
    <row r="9765" spans="2:2" ht="17.25" x14ac:dyDescent="0.3">
      <c r="B9765" s="86"/>
    </row>
    <row r="9766" spans="2:2" ht="17.25" x14ac:dyDescent="0.3">
      <c r="B9766" s="86"/>
    </row>
    <row r="9767" spans="2:2" ht="17.25" x14ac:dyDescent="0.3">
      <c r="B9767" s="86"/>
    </row>
    <row r="9768" spans="2:2" ht="17.25" x14ac:dyDescent="0.3">
      <c r="B9768" s="86"/>
    </row>
    <row r="9769" spans="2:2" ht="17.25" x14ac:dyDescent="0.3">
      <c r="B9769" s="86"/>
    </row>
    <row r="9770" spans="2:2" ht="17.25" x14ac:dyDescent="0.3">
      <c r="B9770" s="86"/>
    </row>
    <row r="9771" spans="2:2" ht="17.25" x14ac:dyDescent="0.3">
      <c r="B9771" s="86"/>
    </row>
    <row r="9772" spans="2:2" ht="17.25" x14ac:dyDescent="0.3">
      <c r="B9772" s="86"/>
    </row>
    <row r="9773" spans="2:2" ht="17.25" x14ac:dyDescent="0.3">
      <c r="B9773" s="86"/>
    </row>
    <row r="9774" spans="2:2" ht="17.25" x14ac:dyDescent="0.3">
      <c r="B9774" s="86"/>
    </row>
    <row r="9775" spans="2:2" ht="17.25" x14ac:dyDescent="0.3">
      <c r="B9775" s="86"/>
    </row>
    <row r="9776" spans="2:2" ht="17.25" x14ac:dyDescent="0.3">
      <c r="B9776" s="86"/>
    </row>
    <row r="9777" spans="2:2" ht="17.25" x14ac:dyDescent="0.3">
      <c r="B9777" s="86"/>
    </row>
    <row r="9778" spans="2:2" ht="17.25" x14ac:dyDescent="0.3">
      <c r="B9778" s="86"/>
    </row>
    <row r="9779" spans="2:2" ht="17.25" x14ac:dyDescent="0.3">
      <c r="B9779" s="86"/>
    </row>
    <row r="9780" spans="2:2" ht="17.25" x14ac:dyDescent="0.3">
      <c r="B9780" s="86"/>
    </row>
    <row r="9781" spans="2:2" ht="17.25" x14ac:dyDescent="0.3">
      <c r="B9781" s="86"/>
    </row>
    <row r="9782" spans="2:2" ht="17.25" x14ac:dyDescent="0.3">
      <c r="B9782" s="86"/>
    </row>
    <row r="9783" spans="2:2" ht="17.25" x14ac:dyDescent="0.3">
      <c r="B9783" s="86"/>
    </row>
    <row r="9784" spans="2:2" ht="17.25" x14ac:dyDescent="0.3">
      <c r="B9784" s="86"/>
    </row>
    <row r="9785" spans="2:2" ht="17.25" x14ac:dyDescent="0.3">
      <c r="B9785" s="86"/>
    </row>
    <row r="9786" spans="2:2" ht="17.25" x14ac:dyDescent="0.3">
      <c r="B9786" s="86"/>
    </row>
    <row r="9787" spans="2:2" ht="17.25" x14ac:dyDescent="0.3">
      <c r="B9787" s="86"/>
    </row>
    <row r="9788" spans="2:2" ht="17.25" x14ac:dyDescent="0.3">
      <c r="B9788" s="86"/>
    </row>
    <row r="9789" spans="2:2" ht="17.25" x14ac:dyDescent="0.3">
      <c r="B9789" s="86"/>
    </row>
    <row r="9790" spans="2:2" ht="17.25" x14ac:dyDescent="0.3">
      <c r="B9790" s="86"/>
    </row>
    <row r="9791" spans="2:2" ht="17.25" x14ac:dyDescent="0.3">
      <c r="B9791" s="86"/>
    </row>
    <row r="9792" spans="2:2" ht="17.25" x14ac:dyDescent="0.3">
      <c r="B9792" s="86"/>
    </row>
    <row r="9793" spans="2:2" ht="17.25" x14ac:dyDescent="0.3">
      <c r="B9793" s="86"/>
    </row>
    <row r="9794" spans="2:2" ht="17.25" x14ac:dyDescent="0.3">
      <c r="B9794" s="86"/>
    </row>
    <row r="9795" spans="2:2" ht="17.25" x14ac:dyDescent="0.3">
      <c r="B9795" s="86"/>
    </row>
    <row r="9796" spans="2:2" ht="17.25" x14ac:dyDescent="0.3">
      <c r="B9796" s="86"/>
    </row>
    <row r="9797" spans="2:2" ht="17.25" x14ac:dyDescent="0.3">
      <c r="B9797" s="86"/>
    </row>
    <row r="9798" spans="2:2" ht="17.25" x14ac:dyDescent="0.3">
      <c r="B9798" s="86"/>
    </row>
    <row r="9799" spans="2:2" ht="17.25" x14ac:dyDescent="0.3">
      <c r="B9799" s="86"/>
    </row>
    <row r="9800" spans="2:2" ht="17.25" x14ac:dyDescent="0.3">
      <c r="B9800" s="86"/>
    </row>
    <row r="9801" spans="2:2" ht="17.25" x14ac:dyDescent="0.3">
      <c r="B9801" s="86"/>
    </row>
    <row r="9802" spans="2:2" ht="17.25" x14ac:dyDescent="0.3">
      <c r="B9802" s="86"/>
    </row>
    <row r="9803" spans="2:2" ht="17.25" x14ac:dyDescent="0.3">
      <c r="B9803" s="86"/>
    </row>
    <row r="9804" spans="2:2" ht="17.25" x14ac:dyDescent="0.3">
      <c r="B9804" s="86"/>
    </row>
    <row r="9805" spans="2:2" ht="17.25" x14ac:dyDescent="0.3">
      <c r="B9805" s="86"/>
    </row>
    <row r="9806" spans="2:2" ht="17.25" x14ac:dyDescent="0.3">
      <c r="B9806" s="86"/>
    </row>
    <row r="9807" spans="2:2" ht="17.25" x14ac:dyDescent="0.3">
      <c r="B9807" s="86"/>
    </row>
    <row r="9808" spans="2:2" ht="17.25" x14ac:dyDescent="0.3">
      <c r="B9808" s="86"/>
    </row>
    <row r="9809" spans="2:2" ht="17.25" x14ac:dyDescent="0.3">
      <c r="B9809" s="86"/>
    </row>
    <row r="9810" spans="2:2" ht="17.25" x14ac:dyDescent="0.3">
      <c r="B9810" s="86"/>
    </row>
    <row r="9811" spans="2:2" ht="17.25" x14ac:dyDescent="0.3">
      <c r="B9811" s="86"/>
    </row>
    <row r="9812" spans="2:2" ht="17.25" x14ac:dyDescent="0.3">
      <c r="B9812" s="86"/>
    </row>
    <row r="9813" spans="2:2" ht="17.25" x14ac:dyDescent="0.3">
      <c r="B9813" s="86"/>
    </row>
    <row r="9814" spans="2:2" ht="17.25" x14ac:dyDescent="0.3">
      <c r="B9814" s="86"/>
    </row>
    <row r="9815" spans="2:2" ht="17.25" x14ac:dyDescent="0.3">
      <c r="B9815" s="86"/>
    </row>
    <row r="9816" spans="2:2" ht="17.25" x14ac:dyDescent="0.3">
      <c r="B9816" s="86"/>
    </row>
    <row r="9817" spans="2:2" ht="17.25" x14ac:dyDescent="0.3">
      <c r="B9817" s="86"/>
    </row>
    <row r="9818" spans="2:2" ht="17.25" x14ac:dyDescent="0.3">
      <c r="B9818" s="86"/>
    </row>
    <row r="9819" spans="2:2" ht="17.25" x14ac:dyDescent="0.3">
      <c r="B9819" s="86"/>
    </row>
    <row r="9820" spans="2:2" ht="17.25" x14ac:dyDescent="0.3">
      <c r="B9820" s="86"/>
    </row>
    <row r="9821" spans="2:2" ht="17.25" x14ac:dyDescent="0.3">
      <c r="B9821" s="86"/>
    </row>
    <row r="9822" spans="2:2" ht="17.25" x14ac:dyDescent="0.3">
      <c r="B9822" s="86"/>
    </row>
    <row r="9823" spans="2:2" ht="17.25" x14ac:dyDescent="0.3">
      <c r="B9823" s="86"/>
    </row>
    <row r="9824" spans="2:2" ht="17.25" x14ac:dyDescent="0.3">
      <c r="B9824" s="86"/>
    </row>
    <row r="9825" spans="2:2" ht="17.25" x14ac:dyDescent="0.3">
      <c r="B9825" s="86"/>
    </row>
    <row r="9826" spans="2:2" ht="17.25" x14ac:dyDescent="0.3">
      <c r="B9826" s="86"/>
    </row>
    <row r="9827" spans="2:2" ht="17.25" x14ac:dyDescent="0.3">
      <c r="B9827" s="86"/>
    </row>
    <row r="9828" spans="2:2" ht="17.25" x14ac:dyDescent="0.3">
      <c r="B9828" s="86"/>
    </row>
    <row r="9829" spans="2:2" ht="17.25" x14ac:dyDescent="0.3">
      <c r="B9829" s="86"/>
    </row>
    <row r="9830" spans="2:2" ht="17.25" x14ac:dyDescent="0.3">
      <c r="B9830" s="86"/>
    </row>
    <row r="9831" spans="2:2" ht="17.25" x14ac:dyDescent="0.3">
      <c r="B9831" s="86"/>
    </row>
    <row r="9832" spans="2:2" ht="17.25" x14ac:dyDescent="0.3">
      <c r="B9832" s="86"/>
    </row>
    <row r="9833" spans="2:2" ht="17.25" x14ac:dyDescent="0.3">
      <c r="B9833" s="86"/>
    </row>
    <row r="9834" spans="2:2" ht="17.25" x14ac:dyDescent="0.3">
      <c r="B9834" s="86"/>
    </row>
    <row r="9835" spans="2:2" ht="17.25" x14ac:dyDescent="0.3">
      <c r="B9835" s="86"/>
    </row>
    <row r="9836" spans="2:2" ht="17.25" x14ac:dyDescent="0.3">
      <c r="B9836" s="86"/>
    </row>
    <row r="9837" spans="2:2" ht="17.25" x14ac:dyDescent="0.3">
      <c r="B9837" s="86"/>
    </row>
    <row r="9838" spans="2:2" ht="17.25" x14ac:dyDescent="0.3">
      <c r="B9838" s="86"/>
    </row>
    <row r="9839" spans="2:2" ht="17.25" x14ac:dyDescent="0.3">
      <c r="B9839" s="86"/>
    </row>
    <row r="9840" spans="2:2" ht="17.25" x14ac:dyDescent="0.3">
      <c r="B9840" s="86"/>
    </row>
    <row r="9841" spans="2:2" ht="17.25" x14ac:dyDescent="0.3">
      <c r="B9841" s="86"/>
    </row>
    <row r="9842" spans="2:2" ht="17.25" x14ac:dyDescent="0.3">
      <c r="B9842" s="86"/>
    </row>
    <row r="9843" spans="2:2" ht="17.25" x14ac:dyDescent="0.3">
      <c r="B9843" s="86"/>
    </row>
    <row r="9844" spans="2:2" ht="17.25" x14ac:dyDescent="0.3">
      <c r="B9844" s="86"/>
    </row>
    <row r="9845" spans="2:2" ht="17.25" x14ac:dyDescent="0.3">
      <c r="B9845" s="86"/>
    </row>
    <row r="9846" spans="2:2" ht="17.25" x14ac:dyDescent="0.3">
      <c r="B9846" s="86"/>
    </row>
    <row r="9847" spans="2:2" ht="17.25" x14ac:dyDescent="0.3">
      <c r="B9847" s="86"/>
    </row>
    <row r="9848" spans="2:2" ht="17.25" x14ac:dyDescent="0.3">
      <c r="B9848" s="86"/>
    </row>
    <row r="9849" spans="2:2" ht="17.25" x14ac:dyDescent="0.3">
      <c r="B9849" s="86"/>
    </row>
    <row r="9850" spans="2:2" ht="17.25" x14ac:dyDescent="0.3">
      <c r="B9850" s="86"/>
    </row>
    <row r="9851" spans="2:2" ht="17.25" x14ac:dyDescent="0.3">
      <c r="B9851" s="86"/>
    </row>
    <row r="9852" spans="2:2" ht="17.25" x14ac:dyDescent="0.3">
      <c r="B9852" s="86"/>
    </row>
    <row r="9853" spans="2:2" ht="17.25" x14ac:dyDescent="0.3">
      <c r="B9853" s="86"/>
    </row>
    <row r="9854" spans="2:2" ht="17.25" x14ac:dyDescent="0.3">
      <c r="B9854" s="86"/>
    </row>
    <row r="9855" spans="2:2" ht="17.25" x14ac:dyDescent="0.3">
      <c r="B9855" s="86"/>
    </row>
    <row r="9856" spans="2:2" ht="17.25" x14ac:dyDescent="0.3">
      <c r="B9856" s="86"/>
    </row>
    <row r="9857" spans="2:2" ht="17.25" x14ac:dyDescent="0.3">
      <c r="B9857" s="86"/>
    </row>
    <row r="9858" spans="2:2" ht="17.25" x14ac:dyDescent="0.3">
      <c r="B9858" s="86"/>
    </row>
    <row r="9859" spans="2:2" ht="17.25" x14ac:dyDescent="0.3">
      <c r="B9859" s="86"/>
    </row>
    <row r="9860" spans="2:2" ht="17.25" x14ac:dyDescent="0.3">
      <c r="B9860" s="86"/>
    </row>
    <row r="9861" spans="2:2" ht="17.25" x14ac:dyDescent="0.3">
      <c r="B9861" s="86"/>
    </row>
    <row r="9862" spans="2:2" ht="17.25" x14ac:dyDescent="0.3">
      <c r="B9862" s="86"/>
    </row>
    <row r="9863" spans="2:2" ht="17.25" x14ac:dyDescent="0.3">
      <c r="B9863" s="86"/>
    </row>
    <row r="9864" spans="2:2" ht="17.25" x14ac:dyDescent="0.3">
      <c r="B9864" s="86"/>
    </row>
    <row r="9865" spans="2:2" ht="17.25" x14ac:dyDescent="0.3">
      <c r="B9865" s="86"/>
    </row>
    <row r="9866" spans="2:2" ht="17.25" x14ac:dyDescent="0.3">
      <c r="B9866" s="86"/>
    </row>
    <row r="9867" spans="2:2" ht="17.25" x14ac:dyDescent="0.3">
      <c r="B9867" s="86"/>
    </row>
    <row r="9868" spans="2:2" ht="17.25" x14ac:dyDescent="0.3">
      <c r="B9868" s="86"/>
    </row>
    <row r="9869" spans="2:2" ht="17.25" x14ac:dyDescent="0.3">
      <c r="B9869" s="86"/>
    </row>
    <row r="9870" spans="2:2" ht="17.25" x14ac:dyDescent="0.3">
      <c r="B9870" s="86"/>
    </row>
    <row r="9871" spans="2:2" ht="17.25" x14ac:dyDescent="0.3">
      <c r="B9871" s="86"/>
    </row>
    <row r="9872" spans="2:2" ht="17.25" x14ac:dyDescent="0.3">
      <c r="B9872" s="86"/>
    </row>
    <row r="9873" spans="2:2" ht="17.25" x14ac:dyDescent="0.3">
      <c r="B9873" s="86"/>
    </row>
    <row r="9874" spans="2:2" ht="17.25" x14ac:dyDescent="0.3">
      <c r="B9874" s="86"/>
    </row>
    <row r="9875" spans="2:2" ht="17.25" x14ac:dyDescent="0.3">
      <c r="B9875" s="86"/>
    </row>
    <row r="9876" spans="2:2" ht="17.25" x14ac:dyDescent="0.3">
      <c r="B9876" s="86"/>
    </row>
    <row r="9877" spans="2:2" ht="17.25" x14ac:dyDescent="0.3">
      <c r="B9877" s="86"/>
    </row>
    <row r="9878" spans="2:2" ht="17.25" x14ac:dyDescent="0.3">
      <c r="B9878" s="86"/>
    </row>
    <row r="9879" spans="2:2" ht="17.25" x14ac:dyDescent="0.3">
      <c r="B9879" s="86"/>
    </row>
    <row r="9880" spans="2:2" ht="17.25" x14ac:dyDescent="0.3">
      <c r="B9880" s="86"/>
    </row>
    <row r="9881" spans="2:2" ht="17.25" x14ac:dyDescent="0.3">
      <c r="B9881" s="86"/>
    </row>
    <row r="9882" spans="2:2" ht="17.25" x14ac:dyDescent="0.3">
      <c r="B9882" s="86"/>
    </row>
    <row r="9883" spans="2:2" ht="17.25" x14ac:dyDescent="0.3">
      <c r="B9883" s="86"/>
    </row>
    <row r="9884" spans="2:2" ht="17.25" x14ac:dyDescent="0.3">
      <c r="B9884" s="86"/>
    </row>
    <row r="9885" spans="2:2" ht="17.25" x14ac:dyDescent="0.3">
      <c r="B9885" s="86"/>
    </row>
    <row r="9886" spans="2:2" ht="17.25" x14ac:dyDescent="0.3">
      <c r="B9886" s="86"/>
    </row>
    <row r="9887" spans="2:2" ht="17.25" x14ac:dyDescent="0.3">
      <c r="B9887" s="86"/>
    </row>
    <row r="9888" spans="2:2" ht="17.25" x14ac:dyDescent="0.3">
      <c r="B9888" s="86"/>
    </row>
    <row r="9889" spans="2:2" ht="17.25" x14ac:dyDescent="0.3">
      <c r="B9889" s="86"/>
    </row>
    <row r="9890" spans="2:2" ht="17.25" x14ac:dyDescent="0.3">
      <c r="B9890" s="86"/>
    </row>
    <row r="9891" spans="2:2" ht="17.25" x14ac:dyDescent="0.3">
      <c r="B9891" s="86"/>
    </row>
    <row r="9892" spans="2:2" ht="17.25" x14ac:dyDescent="0.3">
      <c r="B9892" s="86"/>
    </row>
    <row r="9893" spans="2:2" ht="17.25" x14ac:dyDescent="0.3">
      <c r="B9893" s="86"/>
    </row>
    <row r="9894" spans="2:2" ht="17.25" x14ac:dyDescent="0.3">
      <c r="B9894" s="86"/>
    </row>
    <row r="9895" spans="2:2" ht="17.25" x14ac:dyDescent="0.3">
      <c r="B9895" s="86"/>
    </row>
    <row r="9896" spans="2:2" ht="17.25" x14ac:dyDescent="0.3">
      <c r="B9896" s="86"/>
    </row>
    <row r="9897" spans="2:2" ht="17.25" x14ac:dyDescent="0.3">
      <c r="B9897" s="86"/>
    </row>
    <row r="9898" spans="2:2" ht="17.25" x14ac:dyDescent="0.3">
      <c r="B9898" s="86"/>
    </row>
    <row r="9899" spans="2:2" ht="17.25" x14ac:dyDescent="0.3">
      <c r="B9899" s="86"/>
    </row>
    <row r="9900" spans="2:2" ht="17.25" x14ac:dyDescent="0.3">
      <c r="B9900" s="86"/>
    </row>
    <row r="9901" spans="2:2" ht="17.25" x14ac:dyDescent="0.3">
      <c r="B9901" s="86"/>
    </row>
    <row r="9902" spans="2:2" ht="17.25" x14ac:dyDescent="0.3">
      <c r="B9902" s="86"/>
    </row>
    <row r="9903" spans="2:2" ht="17.25" x14ac:dyDescent="0.3">
      <c r="B9903" s="86"/>
    </row>
    <row r="9904" spans="2:2" ht="17.25" x14ac:dyDescent="0.3">
      <c r="B9904" s="86"/>
    </row>
    <row r="9905" spans="2:2" ht="17.25" x14ac:dyDescent="0.3">
      <c r="B9905" s="86"/>
    </row>
    <row r="9906" spans="2:2" ht="17.25" x14ac:dyDescent="0.3">
      <c r="B9906" s="86"/>
    </row>
    <row r="9907" spans="2:2" ht="17.25" x14ac:dyDescent="0.3">
      <c r="B9907" s="86"/>
    </row>
    <row r="9908" spans="2:2" ht="17.25" x14ac:dyDescent="0.3">
      <c r="B9908" s="86"/>
    </row>
    <row r="9909" spans="2:2" ht="17.25" x14ac:dyDescent="0.3">
      <c r="B9909" s="86"/>
    </row>
    <row r="9910" spans="2:2" ht="17.25" x14ac:dyDescent="0.3">
      <c r="B9910" s="86"/>
    </row>
    <row r="9911" spans="2:2" ht="17.25" x14ac:dyDescent="0.3">
      <c r="B9911" s="86"/>
    </row>
    <row r="9912" spans="2:2" ht="17.25" x14ac:dyDescent="0.3">
      <c r="B9912" s="86"/>
    </row>
    <row r="9913" spans="2:2" ht="17.25" x14ac:dyDescent="0.3">
      <c r="B9913" s="86"/>
    </row>
    <row r="9914" spans="2:2" ht="17.25" x14ac:dyDescent="0.3">
      <c r="B9914" s="86"/>
    </row>
    <row r="9915" spans="2:2" ht="17.25" x14ac:dyDescent="0.3">
      <c r="B9915" s="86"/>
    </row>
    <row r="9916" spans="2:2" ht="17.25" x14ac:dyDescent="0.3">
      <c r="B9916" s="86"/>
    </row>
    <row r="9917" spans="2:2" ht="17.25" x14ac:dyDescent="0.3">
      <c r="B9917" s="86"/>
    </row>
    <row r="9918" spans="2:2" ht="17.25" x14ac:dyDescent="0.3">
      <c r="B9918" s="86"/>
    </row>
    <row r="9919" spans="2:2" ht="17.25" x14ac:dyDescent="0.3">
      <c r="B9919" s="86"/>
    </row>
    <row r="9920" spans="2:2" ht="17.25" x14ac:dyDescent="0.3">
      <c r="B9920" s="86"/>
    </row>
    <row r="9921" spans="2:2" ht="17.25" x14ac:dyDescent="0.3">
      <c r="B9921" s="86"/>
    </row>
    <row r="9922" spans="2:2" ht="17.25" x14ac:dyDescent="0.3">
      <c r="B9922" s="86"/>
    </row>
    <row r="9923" spans="2:2" ht="17.25" x14ac:dyDescent="0.3">
      <c r="B9923" s="86"/>
    </row>
    <row r="9924" spans="2:2" ht="17.25" x14ac:dyDescent="0.3">
      <c r="B9924" s="86"/>
    </row>
    <row r="9925" spans="2:2" ht="17.25" x14ac:dyDescent="0.3">
      <c r="B9925" s="86"/>
    </row>
    <row r="9926" spans="2:2" ht="17.25" x14ac:dyDescent="0.3">
      <c r="B9926" s="86"/>
    </row>
    <row r="9927" spans="2:2" ht="17.25" x14ac:dyDescent="0.3">
      <c r="B9927" s="86"/>
    </row>
    <row r="9928" spans="2:2" ht="17.25" x14ac:dyDescent="0.3">
      <c r="B9928" s="86"/>
    </row>
    <row r="9929" spans="2:2" ht="17.25" x14ac:dyDescent="0.3">
      <c r="B9929" s="86"/>
    </row>
    <row r="9930" spans="2:2" ht="17.25" x14ac:dyDescent="0.3">
      <c r="B9930" s="86"/>
    </row>
    <row r="9931" spans="2:2" ht="17.25" x14ac:dyDescent="0.3">
      <c r="B9931" s="86"/>
    </row>
    <row r="9932" spans="2:2" ht="17.25" x14ac:dyDescent="0.3">
      <c r="B9932" s="86"/>
    </row>
    <row r="9933" spans="2:2" ht="17.25" x14ac:dyDescent="0.3">
      <c r="B9933" s="86"/>
    </row>
    <row r="9934" spans="2:2" ht="17.25" x14ac:dyDescent="0.3">
      <c r="B9934" s="86"/>
    </row>
    <row r="9935" spans="2:2" ht="17.25" x14ac:dyDescent="0.3">
      <c r="B9935" s="86"/>
    </row>
    <row r="9936" spans="2:2" ht="17.25" x14ac:dyDescent="0.3">
      <c r="B9936" s="86"/>
    </row>
    <row r="9937" spans="2:2" ht="17.25" x14ac:dyDescent="0.3">
      <c r="B9937" s="86"/>
    </row>
    <row r="9938" spans="2:2" ht="17.25" x14ac:dyDescent="0.3">
      <c r="B9938" s="86"/>
    </row>
    <row r="9939" spans="2:2" ht="17.25" x14ac:dyDescent="0.3">
      <c r="B9939" s="86"/>
    </row>
    <row r="9940" spans="2:2" ht="17.25" x14ac:dyDescent="0.3">
      <c r="B9940" s="86"/>
    </row>
    <row r="9941" spans="2:2" ht="17.25" x14ac:dyDescent="0.3">
      <c r="B9941" s="86"/>
    </row>
    <row r="9942" spans="2:2" ht="17.25" x14ac:dyDescent="0.3">
      <c r="B9942" s="86"/>
    </row>
    <row r="9943" spans="2:2" ht="17.25" x14ac:dyDescent="0.3">
      <c r="B9943" s="86"/>
    </row>
    <row r="9944" spans="2:2" ht="17.25" x14ac:dyDescent="0.3">
      <c r="B9944" s="86"/>
    </row>
    <row r="9945" spans="2:2" ht="17.25" x14ac:dyDescent="0.3">
      <c r="B9945" s="86"/>
    </row>
    <row r="9946" spans="2:2" ht="17.25" x14ac:dyDescent="0.3">
      <c r="B9946" s="86"/>
    </row>
    <row r="9947" spans="2:2" ht="17.25" x14ac:dyDescent="0.3">
      <c r="B9947" s="86"/>
    </row>
    <row r="9948" spans="2:2" ht="17.25" x14ac:dyDescent="0.3">
      <c r="B9948" s="86"/>
    </row>
    <row r="9949" spans="2:2" ht="17.25" x14ac:dyDescent="0.3">
      <c r="B9949" s="86"/>
    </row>
    <row r="9950" spans="2:2" ht="17.25" x14ac:dyDescent="0.3">
      <c r="B9950" s="86"/>
    </row>
    <row r="9951" spans="2:2" ht="17.25" x14ac:dyDescent="0.3">
      <c r="B9951" s="86"/>
    </row>
    <row r="9952" spans="2:2" ht="17.25" x14ac:dyDescent="0.3">
      <c r="B9952" s="86"/>
    </row>
    <row r="9953" spans="2:2" ht="17.25" x14ac:dyDescent="0.3">
      <c r="B9953" s="86"/>
    </row>
    <row r="9954" spans="2:2" ht="17.25" x14ac:dyDescent="0.3">
      <c r="B9954" s="86"/>
    </row>
    <row r="9955" spans="2:2" ht="17.25" x14ac:dyDescent="0.3">
      <c r="B9955" s="86"/>
    </row>
    <row r="9956" spans="2:2" ht="17.25" x14ac:dyDescent="0.3">
      <c r="B9956" s="86"/>
    </row>
    <row r="9957" spans="2:2" ht="17.25" x14ac:dyDescent="0.3">
      <c r="B9957" s="86"/>
    </row>
    <row r="9958" spans="2:2" ht="17.25" x14ac:dyDescent="0.3">
      <c r="B9958" s="86"/>
    </row>
    <row r="9959" spans="2:2" ht="17.25" x14ac:dyDescent="0.3">
      <c r="B9959" s="86"/>
    </row>
    <row r="9960" spans="2:2" ht="17.25" x14ac:dyDescent="0.3">
      <c r="B9960" s="86"/>
    </row>
    <row r="9961" spans="2:2" ht="17.25" x14ac:dyDescent="0.3">
      <c r="B9961" s="86"/>
    </row>
    <row r="9962" spans="2:2" ht="17.25" x14ac:dyDescent="0.3">
      <c r="B9962" s="86"/>
    </row>
    <row r="9963" spans="2:2" ht="17.25" x14ac:dyDescent="0.3">
      <c r="B9963" s="86"/>
    </row>
    <row r="9964" spans="2:2" ht="17.25" x14ac:dyDescent="0.3">
      <c r="B9964" s="86"/>
    </row>
    <row r="9965" spans="2:2" ht="17.25" x14ac:dyDescent="0.3">
      <c r="B9965" s="86"/>
    </row>
    <row r="9966" spans="2:2" ht="17.25" x14ac:dyDescent="0.3">
      <c r="B9966" s="86"/>
    </row>
    <row r="9967" spans="2:2" ht="17.25" x14ac:dyDescent="0.3">
      <c r="B9967" s="86"/>
    </row>
    <row r="9968" spans="2:2" ht="17.25" x14ac:dyDescent="0.3">
      <c r="B9968" s="86"/>
    </row>
    <row r="9969" spans="2:2" ht="17.25" x14ac:dyDescent="0.3">
      <c r="B9969" s="86"/>
    </row>
    <row r="9970" spans="2:2" ht="17.25" x14ac:dyDescent="0.3">
      <c r="B9970" s="86"/>
    </row>
    <row r="9971" spans="2:2" ht="17.25" x14ac:dyDescent="0.3">
      <c r="B9971" s="86"/>
    </row>
    <row r="9972" spans="2:2" ht="17.25" x14ac:dyDescent="0.3">
      <c r="B9972" s="86"/>
    </row>
    <row r="9973" spans="2:2" ht="17.25" x14ac:dyDescent="0.3">
      <c r="B9973" s="86"/>
    </row>
    <row r="9974" spans="2:2" ht="17.25" x14ac:dyDescent="0.3">
      <c r="B9974" s="86"/>
    </row>
    <row r="9975" spans="2:2" ht="17.25" x14ac:dyDescent="0.3">
      <c r="B9975" s="86"/>
    </row>
    <row r="9976" spans="2:2" ht="17.25" x14ac:dyDescent="0.3">
      <c r="B9976" s="86"/>
    </row>
    <row r="9977" spans="2:2" ht="17.25" x14ac:dyDescent="0.3">
      <c r="B9977" s="86"/>
    </row>
    <row r="9978" spans="2:2" ht="17.25" x14ac:dyDescent="0.3">
      <c r="B9978" s="86"/>
    </row>
    <row r="9979" spans="2:2" ht="17.25" x14ac:dyDescent="0.3">
      <c r="B9979" s="86"/>
    </row>
    <row r="9980" spans="2:2" ht="17.25" x14ac:dyDescent="0.3">
      <c r="B9980" s="86"/>
    </row>
    <row r="9981" spans="2:2" ht="17.25" x14ac:dyDescent="0.3">
      <c r="B9981" s="86"/>
    </row>
    <row r="9982" spans="2:2" ht="17.25" x14ac:dyDescent="0.3">
      <c r="B9982" s="86"/>
    </row>
    <row r="9983" spans="2:2" ht="17.25" x14ac:dyDescent="0.3">
      <c r="B9983" s="86"/>
    </row>
    <row r="9984" spans="2:2" ht="17.25" x14ac:dyDescent="0.3">
      <c r="B9984" s="86"/>
    </row>
    <row r="9985" spans="2:2" ht="17.25" x14ac:dyDescent="0.3">
      <c r="B9985" s="86"/>
    </row>
    <row r="9986" spans="2:2" ht="17.25" x14ac:dyDescent="0.3">
      <c r="B9986" s="86"/>
    </row>
    <row r="9987" spans="2:2" ht="17.25" x14ac:dyDescent="0.3">
      <c r="B9987" s="86"/>
    </row>
    <row r="9988" spans="2:2" ht="17.25" x14ac:dyDescent="0.3">
      <c r="B9988" s="86"/>
    </row>
    <row r="9989" spans="2:2" ht="17.25" x14ac:dyDescent="0.3">
      <c r="B9989" s="86"/>
    </row>
    <row r="9990" spans="2:2" ht="17.25" x14ac:dyDescent="0.3">
      <c r="B9990" s="86"/>
    </row>
    <row r="9991" spans="2:2" ht="17.25" x14ac:dyDescent="0.3">
      <c r="B9991" s="86"/>
    </row>
    <row r="9992" spans="2:2" ht="17.25" x14ac:dyDescent="0.3">
      <c r="B9992" s="86"/>
    </row>
    <row r="9993" spans="2:2" ht="17.25" x14ac:dyDescent="0.3">
      <c r="B9993" s="86"/>
    </row>
    <row r="9994" spans="2:2" ht="17.25" x14ac:dyDescent="0.3">
      <c r="B9994" s="86"/>
    </row>
    <row r="9995" spans="2:2" ht="17.25" x14ac:dyDescent="0.3">
      <c r="B9995" s="86"/>
    </row>
    <row r="9996" spans="2:2" ht="17.25" x14ac:dyDescent="0.3">
      <c r="B9996" s="86"/>
    </row>
    <row r="9997" spans="2:2" ht="17.25" x14ac:dyDescent="0.3">
      <c r="B9997" s="86"/>
    </row>
    <row r="9998" spans="2:2" ht="17.25" x14ac:dyDescent="0.3">
      <c r="B9998" s="86"/>
    </row>
    <row r="9999" spans="2:2" ht="17.25" x14ac:dyDescent="0.3">
      <c r="B9999" s="86"/>
    </row>
    <row r="10000" spans="2:2" ht="17.25" x14ac:dyDescent="0.3">
      <c r="B10000" s="86"/>
    </row>
    <row r="10001" spans="2:2" ht="17.25" x14ac:dyDescent="0.3">
      <c r="B10001" s="86"/>
    </row>
    <row r="10002" spans="2:2" ht="17.25" x14ac:dyDescent="0.3">
      <c r="B10002" s="86"/>
    </row>
    <row r="10003" spans="2:2" ht="17.25" x14ac:dyDescent="0.3">
      <c r="B10003" s="86"/>
    </row>
    <row r="10004" spans="2:2" ht="17.25" x14ac:dyDescent="0.3">
      <c r="B10004" s="86"/>
    </row>
    <row r="10005" spans="2:2" ht="17.25" x14ac:dyDescent="0.3">
      <c r="B10005" s="86"/>
    </row>
    <row r="10006" spans="2:2" ht="17.25" x14ac:dyDescent="0.3">
      <c r="B10006" s="86"/>
    </row>
    <row r="10007" spans="2:2" ht="17.25" x14ac:dyDescent="0.3">
      <c r="B10007" s="86"/>
    </row>
    <row r="10008" spans="2:2" ht="17.25" x14ac:dyDescent="0.3">
      <c r="B10008" s="86"/>
    </row>
    <row r="10009" spans="2:2" ht="17.25" x14ac:dyDescent="0.3">
      <c r="B10009" s="86"/>
    </row>
    <row r="10010" spans="2:2" ht="17.25" x14ac:dyDescent="0.3">
      <c r="B10010" s="86"/>
    </row>
    <row r="10011" spans="2:2" ht="17.25" x14ac:dyDescent="0.3">
      <c r="B10011" s="86"/>
    </row>
    <row r="10012" spans="2:2" ht="17.25" x14ac:dyDescent="0.3">
      <c r="B10012" s="86"/>
    </row>
    <row r="10013" spans="2:2" ht="17.25" x14ac:dyDescent="0.3">
      <c r="B10013" s="86"/>
    </row>
    <row r="10014" spans="2:2" ht="17.25" x14ac:dyDescent="0.3">
      <c r="B10014" s="86"/>
    </row>
    <row r="10015" spans="2:2" ht="17.25" x14ac:dyDescent="0.3">
      <c r="B10015" s="86"/>
    </row>
    <row r="10016" spans="2:2" ht="17.25" x14ac:dyDescent="0.3">
      <c r="B10016" s="86"/>
    </row>
    <row r="10017" spans="2:2" ht="17.25" x14ac:dyDescent="0.3">
      <c r="B10017" s="86"/>
    </row>
    <row r="10018" spans="2:2" ht="17.25" x14ac:dyDescent="0.3">
      <c r="B10018" s="86"/>
    </row>
    <row r="10019" spans="2:2" ht="17.25" x14ac:dyDescent="0.3">
      <c r="B10019" s="86"/>
    </row>
    <row r="10020" spans="2:2" ht="17.25" x14ac:dyDescent="0.3">
      <c r="B10020" s="86"/>
    </row>
    <row r="10021" spans="2:2" ht="17.25" x14ac:dyDescent="0.3">
      <c r="B10021" s="86"/>
    </row>
    <row r="10022" spans="2:2" ht="17.25" x14ac:dyDescent="0.3">
      <c r="B10022" s="86"/>
    </row>
    <row r="10023" spans="2:2" ht="17.25" x14ac:dyDescent="0.3">
      <c r="B10023" s="86"/>
    </row>
    <row r="10024" spans="2:2" ht="17.25" x14ac:dyDescent="0.3">
      <c r="B10024" s="86"/>
    </row>
    <row r="10025" spans="2:2" ht="17.25" x14ac:dyDescent="0.3">
      <c r="B10025" s="86"/>
    </row>
    <row r="10026" spans="2:2" ht="17.25" x14ac:dyDescent="0.3">
      <c r="B10026" s="86"/>
    </row>
    <row r="10027" spans="2:2" ht="17.25" x14ac:dyDescent="0.3">
      <c r="B10027" s="86"/>
    </row>
    <row r="10028" spans="2:2" ht="17.25" x14ac:dyDescent="0.3">
      <c r="B10028" s="86"/>
    </row>
    <row r="10029" spans="2:2" ht="17.25" x14ac:dyDescent="0.3">
      <c r="B10029" s="86"/>
    </row>
    <row r="10030" spans="2:2" ht="17.25" x14ac:dyDescent="0.3">
      <c r="B10030" s="86"/>
    </row>
    <row r="10031" spans="2:2" ht="17.25" x14ac:dyDescent="0.3">
      <c r="B10031" s="86"/>
    </row>
    <row r="10032" spans="2:2" ht="17.25" x14ac:dyDescent="0.3">
      <c r="B10032" s="86"/>
    </row>
    <row r="10033" spans="2:2" ht="17.25" x14ac:dyDescent="0.3">
      <c r="B10033" s="86"/>
    </row>
    <row r="10034" spans="2:2" ht="17.25" x14ac:dyDescent="0.3">
      <c r="B10034" s="86"/>
    </row>
    <row r="10035" spans="2:2" ht="17.25" x14ac:dyDescent="0.3">
      <c r="B10035" s="86"/>
    </row>
    <row r="10036" spans="2:2" ht="17.25" x14ac:dyDescent="0.3">
      <c r="B10036" s="86"/>
    </row>
    <row r="10037" spans="2:2" ht="17.25" x14ac:dyDescent="0.3">
      <c r="B10037" s="86"/>
    </row>
    <row r="10038" spans="2:2" ht="17.25" x14ac:dyDescent="0.3">
      <c r="B10038" s="86"/>
    </row>
    <row r="10039" spans="2:2" ht="17.25" x14ac:dyDescent="0.3">
      <c r="B10039" s="86"/>
    </row>
    <row r="10040" spans="2:2" ht="17.25" x14ac:dyDescent="0.3">
      <c r="B10040" s="86"/>
    </row>
    <row r="10041" spans="2:2" ht="17.25" x14ac:dyDescent="0.3">
      <c r="B10041" s="86"/>
    </row>
    <row r="10042" spans="2:2" ht="17.25" x14ac:dyDescent="0.3">
      <c r="B10042" s="86"/>
    </row>
    <row r="10043" spans="2:2" ht="17.25" x14ac:dyDescent="0.3">
      <c r="B10043" s="86"/>
    </row>
    <row r="10044" spans="2:2" ht="17.25" x14ac:dyDescent="0.3">
      <c r="B10044" s="86"/>
    </row>
    <row r="10045" spans="2:2" ht="17.25" x14ac:dyDescent="0.3">
      <c r="B10045" s="86"/>
    </row>
    <row r="10046" spans="2:2" ht="17.25" x14ac:dyDescent="0.3">
      <c r="B10046" s="86"/>
    </row>
    <row r="10047" spans="2:2" ht="17.25" x14ac:dyDescent="0.3">
      <c r="B10047" s="86"/>
    </row>
    <row r="10048" spans="2:2" ht="17.25" x14ac:dyDescent="0.3">
      <c r="B10048" s="86"/>
    </row>
    <row r="10049" spans="2:2" ht="17.25" x14ac:dyDescent="0.3">
      <c r="B10049" s="86"/>
    </row>
    <row r="10050" spans="2:2" ht="17.25" x14ac:dyDescent="0.3">
      <c r="B10050" s="86"/>
    </row>
    <row r="10051" spans="2:2" ht="17.25" x14ac:dyDescent="0.3">
      <c r="B10051" s="86"/>
    </row>
    <row r="10052" spans="2:2" ht="17.25" x14ac:dyDescent="0.3">
      <c r="B10052" s="86"/>
    </row>
    <row r="10053" spans="2:2" ht="17.25" x14ac:dyDescent="0.3">
      <c r="B10053" s="86"/>
    </row>
    <row r="10054" spans="2:2" ht="17.25" x14ac:dyDescent="0.3">
      <c r="B10054" s="86"/>
    </row>
    <row r="10055" spans="2:2" ht="17.25" x14ac:dyDescent="0.3">
      <c r="B10055" s="86"/>
    </row>
    <row r="10056" spans="2:2" ht="17.25" x14ac:dyDescent="0.3">
      <c r="B10056" s="86"/>
    </row>
    <row r="10057" spans="2:2" ht="17.25" x14ac:dyDescent="0.3">
      <c r="B10057" s="86"/>
    </row>
    <row r="10058" spans="2:2" ht="17.25" x14ac:dyDescent="0.3">
      <c r="B10058" s="86"/>
    </row>
    <row r="10059" spans="2:2" ht="17.25" x14ac:dyDescent="0.3">
      <c r="B10059" s="86"/>
    </row>
    <row r="10060" spans="2:2" ht="17.25" x14ac:dyDescent="0.3">
      <c r="B10060" s="86"/>
    </row>
    <row r="10061" spans="2:2" ht="17.25" x14ac:dyDescent="0.3">
      <c r="B10061" s="86"/>
    </row>
    <row r="10062" spans="2:2" ht="17.25" x14ac:dyDescent="0.3">
      <c r="B10062" s="86"/>
    </row>
    <row r="10063" spans="2:2" ht="17.25" x14ac:dyDescent="0.3">
      <c r="B10063" s="86"/>
    </row>
    <row r="10064" spans="2:2" ht="17.25" x14ac:dyDescent="0.3">
      <c r="B10064" s="86"/>
    </row>
    <row r="10065" spans="2:2" ht="17.25" x14ac:dyDescent="0.3">
      <c r="B10065" s="86"/>
    </row>
    <row r="10066" spans="2:2" ht="17.25" x14ac:dyDescent="0.3">
      <c r="B10066" s="86"/>
    </row>
    <row r="10067" spans="2:2" ht="17.25" x14ac:dyDescent="0.3">
      <c r="B10067" s="86"/>
    </row>
    <row r="10068" spans="2:2" ht="17.25" x14ac:dyDescent="0.3">
      <c r="B10068" s="86"/>
    </row>
    <row r="10069" spans="2:2" ht="17.25" x14ac:dyDescent="0.3">
      <c r="B10069" s="86"/>
    </row>
    <row r="10070" spans="2:2" ht="17.25" x14ac:dyDescent="0.3">
      <c r="B10070" s="86"/>
    </row>
    <row r="10071" spans="2:2" ht="17.25" x14ac:dyDescent="0.3">
      <c r="B10071" s="86"/>
    </row>
    <row r="10072" spans="2:2" ht="17.25" x14ac:dyDescent="0.3">
      <c r="B10072" s="86"/>
    </row>
    <row r="10073" spans="2:2" ht="17.25" x14ac:dyDescent="0.3">
      <c r="B10073" s="86"/>
    </row>
    <row r="10074" spans="2:2" ht="17.25" x14ac:dyDescent="0.3">
      <c r="B10074" s="86"/>
    </row>
    <row r="10075" spans="2:2" ht="17.25" x14ac:dyDescent="0.3">
      <c r="B10075" s="86"/>
    </row>
    <row r="10076" spans="2:2" ht="17.25" x14ac:dyDescent="0.3">
      <c r="B10076" s="86"/>
    </row>
    <row r="10077" spans="2:2" ht="17.25" x14ac:dyDescent="0.3">
      <c r="B10077" s="86"/>
    </row>
    <row r="10078" spans="2:2" ht="17.25" x14ac:dyDescent="0.3">
      <c r="B10078" s="86"/>
    </row>
    <row r="10079" spans="2:2" ht="17.25" x14ac:dyDescent="0.3">
      <c r="B10079" s="86"/>
    </row>
    <row r="10080" spans="2:2" ht="17.25" x14ac:dyDescent="0.3">
      <c r="B10080" s="86"/>
    </row>
    <row r="10081" spans="2:2" ht="17.25" x14ac:dyDescent="0.3">
      <c r="B10081" s="86"/>
    </row>
    <row r="10082" spans="2:2" ht="17.25" x14ac:dyDescent="0.3">
      <c r="B10082" s="86"/>
    </row>
    <row r="10083" spans="2:2" ht="17.25" x14ac:dyDescent="0.3">
      <c r="B10083" s="86"/>
    </row>
    <row r="10084" spans="2:2" ht="17.25" x14ac:dyDescent="0.3">
      <c r="B10084" s="86"/>
    </row>
    <row r="10085" spans="2:2" ht="17.25" x14ac:dyDescent="0.3">
      <c r="B10085" s="86"/>
    </row>
    <row r="10086" spans="2:2" ht="17.25" x14ac:dyDescent="0.3">
      <c r="B10086" s="86"/>
    </row>
    <row r="10087" spans="2:2" ht="17.25" x14ac:dyDescent="0.3">
      <c r="B10087" s="86"/>
    </row>
    <row r="10088" spans="2:2" ht="17.25" x14ac:dyDescent="0.3">
      <c r="B10088" s="86"/>
    </row>
    <row r="10089" spans="2:2" ht="17.25" x14ac:dyDescent="0.3">
      <c r="B10089" s="86"/>
    </row>
    <row r="10090" spans="2:2" ht="17.25" x14ac:dyDescent="0.3">
      <c r="B10090" s="86"/>
    </row>
    <row r="10091" spans="2:2" ht="17.25" x14ac:dyDescent="0.3">
      <c r="B10091" s="86"/>
    </row>
    <row r="10092" spans="2:2" ht="17.25" x14ac:dyDescent="0.3">
      <c r="B10092" s="86"/>
    </row>
    <row r="10093" spans="2:2" ht="17.25" x14ac:dyDescent="0.3">
      <c r="B10093" s="86"/>
    </row>
    <row r="10094" spans="2:2" ht="17.25" x14ac:dyDescent="0.3">
      <c r="B10094" s="86"/>
    </row>
    <row r="10095" spans="2:2" ht="17.25" x14ac:dyDescent="0.3">
      <c r="B10095" s="86"/>
    </row>
    <row r="10096" spans="2:2" ht="17.25" x14ac:dyDescent="0.3">
      <c r="B10096" s="86"/>
    </row>
    <row r="10097" spans="2:2" ht="17.25" x14ac:dyDescent="0.3">
      <c r="B10097" s="86"/>
    </row>
    <row r="10098" spans="2:2" ht="17.25" x14ac:dyDescent="0.3">
      <c r="B10098" s="86"/>
    </row>
    <row r="10099" spans="2:2" ht="17.25" x14ac:dyDescent="0.3">
      <c r="B10099" s="86"/>
    </row>
    <row r="10100" spans="2:2" ht="17.25" x14ac:dyDescent="0.3">
      <c r="B10100" s="86"/>
    </row>
    <row r="10101" spans="2:2" ht="17.25" x14ac:dyDescent="0.3">
      <c r="B10101" s="86"/>
    </row>
    <row r="10102" spans="2:2" ht="17.25" x14ac:dyDescent="0.3">
      <c r="B10102" s="86"/>
    </row>
    <row r="10103" spans="2:2" ht="17.25" x14ac:dyDescent="0.3">
      <c r="B10103" s="86"/>
    </row>
    <row r="10104" spans="2:2" ht="17.25" x14ac:dyDescent="0.3">
      <c r="B10104" s="86"/>
    </row>
    <row r="10105" spans="2:2" ht="17.25" x14ac:dyDescent="0.3">
      <c r="B10105" s="86"/>
    </row>
    <row r="10106" spans="2:2" ht="17.25" x14ac:dyDescent="0.3">
      <c r="B10106" s="86"/>
    </row>
    <row r="10107" spans="2:2" ht="17.25" x14ac:dyDescent="0.3">
      <c r="B10107" s="86"/>
    </row>
    <row r="10108" spans="2:2" ht="17.25" x14ac:dyDescent="0.3">
      <c r="B10108" s="86"/>
    </row>
    <row r="10109" spans="2:2" ht="17.25" x14ac:dyDescent="0.3">
      <c r="B10109" s="86"/>
    </row>
    <row r="10110" spans="2:2" ht="17.25" x14ac:dyDescent="0.3">
      <c r="B10110" s="86"/>
    </row>
    <row r="10111" spans="2:2" ht="17.25" x14ac:dyDescent="0.3">
      <c r="B10111" s="86"/>
    </row>
    <row r="10112" spans="2:2" ht="17.25" x14ac:dyDescent="0.3">
      <c r="B10112" s="86"/>
    </row>
    <row r="10113" spans="2:2" ht="17.25" x14ac:dyDescent="0.3">
      <c r="B10113" s="86"/>
    </row>
    <row r="10114" spans="2:2" ht="17.25" x14ac:dyDescent="0.3">
      <c r="B10114" s="86"/>
    </row>
    <row r="10115" spans="2:2" ht="17.25" x14ac:dyDescent="0.3">
      <c r="B10115" s="86"/>
    </row>
    <row r="10116" spans="2:2" ht="17.25" x14ac:dyDescent="0.3">
      <c r="B10116" s="86"/>
    </row>
    <row r="10117" spans="2:2" ht="17.25" x14ac:dyDescent="0.3">
      <c r="B10117" s="86"/>
    </row>
    <row r="10118" spans="2:2" ht="17.25" x14ac:dyDescent="0.3">
      <c r="B10118" s="86"/>
    </row>
    <row r="10119" spans="2:2" ht="17.25" x14ac:dyDescent="0.3">
      <c r="B10119" s="86"/>
    </row>
    <row r="10120" spans="2:2" ht="17.25" x14ac:dyDescent="0.3">
      <c r="B10120" s="86"/>
    </row>
    <row r="10121" spans="2:2" ht="17.25" x14ac:dyDescent="0.3">
      <c r="B10121" s="86"/>
    </row>
    <row r="10122" spans="2:2" ht="17.25" x14ac:dyDescent="0.3">
      <c r="B10122" s="86"/>
    </row>
    <row r="10123" spans="2:2" ht="17.25" x14ac:dyDescent="0.3">
      <c r="B10123" s="86"/>
    </row>
    <row r="10124" spans="2:2" ht="17.25" x14ac:dyDescent="0.3">
      <c r="B10124" s="86"/>
    </row>
    <row r="10125" spans="2:2" ht="17.25" x14ac:dyDescent="0.3">
      <c r="B10125" s="86"/>
    </row>
    <row r="10126" spans="2:2" ht="17.25" x14ac:dyDescent="0.3">
      <c r="B10126" s="86"/>
    </row>
    <row r="10127" spans="2:2" ht="17.25" x14ac:dyDescent="0.3">
      <c r="B10127" s="86"/>
    </row>
    <row r="10128" spans="2:2" ht="17.25" x14ac:dyDescent="0.3">
      <c r="B10128" s="86"/>
    </row>
    <row r="10129" spans="2:2" ht="17.25" x14ac:dyDescent="0.3">
      <c r="B10129" s="86"/>
    </row>
    <row r="10130" spans="2:2" ht="17.25" x14ac:dyDescent="0.3">
      <c r="B10130" s="86"/>
    </row>
    <row r="10131" spans="2:2" ht="17.25" x14ac:dyDescent="0.3">
      <c r="B10131" s="86"/>
    </row>
    <row r="10132" spans="2:2" ht="17.25" x14ac:dyDescent="0.3">
      <c r="B10132" s="86"/>
    </row>
    <row r="10133" spans="2:2" ht="17.25" x14ac:dyDescent="0.3">
      <c r="B10133" s="86"/>
    </row>
    <row r="10134" spans="2:2" ht="17.25" x14ac:dyDescent="0.3">
      <c r="B10134" s="86"/>
    </row>
    <row r="10135" spans="2:2" ht="17.25" x14ac:dyDescent="0.3">
      <c r="B10135" s="86"/>
    </row>
    <row r="10136" spans="2:2" ht="17.25" x14ac:dyDescent="0.3">
      <c r="B10136" s="86"/>
    </row>
    <row r="10137" spans="2:2" ht="17.25" x14ac:dyDescent="0.3">
      <c r="B10137" s="86"/>
    </row>
    <row r="10138" spans="2:2" ht="17.25" x14ac:dyDescent="0.3">
      <c r="B10138" s="86"/>
    </row>
    <row r="10139" spans="2:2" ht="17.25" x14ac:dyDescent="0.3">
      <c r="B10139" s="86"/>
    </row>
    <row r="10140" spans="2:2" ht="17.25" x14ac:dyDescent="0.3">
      <c r="B10140" s="86"/>
    </row>
    <row r="10141" spans="2:2" ht="17.25" x14ac:dyDescent="0.3">
      <c r="B10141" s="86"/>
    </row>
    <row r="10142" spans="2:2" ht="17.25" x14ac:dyDescent="0.3">
      <c r="B10142" s="86"/>
    </row>
    <row r="10143" spans="2:2" ht="17.25" x14ac:dyDescent="0.3">
      <c r="B10143" s="86"/>
    </row>
    <row r="10144" spans="2:2" ht="17.25" x14ac:dyDescent="0.3">
      <c r="B10144" s="86"/>
    </row>
    <row r="10145" spans="2:2" ht="17.25" x14ac:dyDescent="0.3">
      <c r="B10145" s="86"/>
    </row>
    <row r="10146" spans="2:2" ht="17.25" x14ac:dyDescent="0.3">
      <c r="B10146" s="86"/>
    </row>
    <row r="10147" spans="2:2" ht="17.25" x14ac:dyDescent="0.3">
      <c r="B10147" s="86"/>
    </row>
    <row r="10148" spans="2:2" ht="17.25" x14ac:dyDescent="0.3">
      <c r="B10148" s="86"/>
    </row>
    <row r="10149" spans="2:2" ht="17.25" x14ac:dyDescent="0.3">
      <c r="B10149" s="86"/>
    </row>
    <row r="10150" spans="2:2" ht="17.25" x14ac:dyDescent="0.3">
      <c r="B10150" s="86"/>
    </row>
    <row r="10151" spans="2:2" ht="17.25" x14ac:dyDescent="0.3">
      <c r="B10151" s="86"/>
    </row>
    <row r="10152" spans="2:2" ht="17.25" x14ac:dyDescent="0.3">
      <c r="B10152" s="86"/>
    </row>
    <row r="10153" spans="2:2" ht="17.25" x14ac:dyDescent="0.3">
      <c r="B10153" s="86"/>
    </row>
    <row r="10154" spans="2:2" ht="17.25" x14ac:dyDescent="0.3">
      <c r="B10154" s="86"/>
    </row>
    <row r="10155" spans="2:2" ht="17.25" x14ac:dyDescent="0.3">
      <c r="B10155" s="86"/>
    </row>
    <row r="10156" spans="2:2" ht="17.25" x14ac:dyDescent="0.3">
      <c r="B10156" s="86"/>
    </row>
    <row r="10157" spans="2:2" ht="17.25" x14ac:dyDescent="0.3">
      <c r="B10157" s="86"/>
    </row>
    <row r="10158" spans="2:2" ht="17.25" x14ac:dyDescent="0.3">
      <c r="B10158" s="86"/>
    </row>
    <row r="10159" spans="2:2" ht="17.25" x14ac:dyDescent="0.3">
      <c r="B10159" s="86"/>
    </row>
    <row r="10160" spans="2:2" ht="17.25" x14ac:dyDescent="0.3">
      <c r="B10160" s="86"/>
    </row>
    <row r="10161" spans="2:2" ht="17.25" x14ac:dyDescent="0.3">
      <c r="B10161" s="86"/>
    </row>
    <row r="10162" spans="2:2" ht="17.25" x14ac:dyDescent="0.3">
      <c r="B10162" s="86"/>
    </row>
    <row r="10163" spans="2:2" ht="17.25" x14ac:dyDescent="0.3">
      <c r="B10163" s="86"/>
    </row>
    <row r="10164" spans="2:2" ht="17.25" x14ac:dyDescent="0.3">
      <c r="B10164" s="86"/>
    </row>
    <row r="10165" spans="2:2" ht="17.25" x14ac:dyDescent="0.3">
      <c r="B10165" s="86"/>
    </row>
    <row r="10166" spans="2:2" ht="17.25" x14ac:dyDescent="0.3">
      <c r="B10166" s="86"/>
    </row>
    <row r="10167" spans="2:2" ht="17.25" x14ac:dyDescent="0.3">
      <c r="B10167" s="86"/>
    </row>
    <row r="10168" spans="2:2" ht="17.25" x14ac:dyDescent="0.3">
      <c r="B10168" s="86"/>
    </row>
    <row r="10169" spans="2:2" ht="17.25" x14ac:dyDescent="0.3">
      <c r="B10169" s="86"/>
    </row>
    <row r="10170" spans="2:2" ht="17.25" x14ac:dyDescent="0.3">
      <c r="B10170" s="86"/>
    </row>
    <row r="10171" spans="2:2" ht="17.25" x14ac:dyDescent="0.3">
      <c r="B10171" s="86"/>
    </row>
    <row r="10172" spans="2:2" ht="17.25" x14ac:dyDescent="0.3">
      <c r="B10172" s="86"/>
    </row>
    <row r="10173" spans="2:2" ht="17.25" x14ac:dyDescent="0.3">
      <c r="B10173" s="86"/>
    </row>
    <row r="10174" spans="2:2" ht="17.25" x14ac:dyDescent="0.3">
      <c r="B10174" s="86"/>
    </row>
  </sheetData>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6AA37-53C8-48ED-9707-752219DCC26B}">
  <sheetPr>
    <tabColor theme="6" tint="0.59999389629810485"/>
  </sheetPr>
  <dimension ref="A1:AK9"/>
  <sheetViews>
    <sheetView zoomScaleNormal="100" workbookViewId="0">
      <pane xSplit="6" ySplit="4" topLeftCell="T5" activePane="bottomRight" state="frozen"/>
      <selection activeCell="J1" sqref="J1"/>
      <selection pane="topRight" activeCell="J1" sqref="J1"/>
      <selection pane="bottomLeft" activeCell="J1" sqref="J1"/>
      <selection pane="bottomRight" activeCell="AH18" sqref="AH18"/>
    </sheetView>
  </sheetViews>
  <sheetFormatPr defaultRowHeight="12.75" x14ac:dyDescent="0.2"/>
  <cols>
    <col min="3" max="3" width="14.85546875" customWidth="1"/>
    <col min="4" max="4" width="9.7109375" customWidth="1"/>
    <col min="5" max="5" width="13" customWidth="1"/>
    <col min="6" max="6" width="10" customWidth="1"/>
    <col min="9" max="9" width="18.5703125" customWidth="1"/>
    <col min="10" max="10" width="25.140625" customWidth="1"/>
    <col min="11" max="11" width="27.85546875" bestFit="1" customWidth="1"/>
    <col min="12" max="12" width="22.7109375" customWidth="1"/>
    <col min="13" max="13" width="16.28515625" customWidth="1"/>
    <col min="14" max="14" width="17.7109375" customWidth="1"/>
    <col min="15" max="15" width="25.7109375" customWidth="1"/>
    <col min="16" max="16" width="23.85546875" customWidth="1"/>
    <col min="17" max="17" width="23.140625" customWidth="1"/>
    <col min="18" max="18" width="16.42578125" customWidth="1"/>
    <col min="19" max="19" width="17.5703125" customWidth="1"/>
    <col min="20" max="20" width="20.140625" customWidth="1"/>
    <col min="21" max="21" width="12.42578125" customWidth="1"/>
    <col min="22" max="22" width="16.42578125" customWidth="1"/>
    <col min="23" max="23" width="21.28515625" customWidth="1"/>
    <col min="24" max="24" width="12.140625" bestFit="1" customWidth="1"/>
    <col min="25" max="25" width="17.42578125" bestFit="1" customWidth="1"/>
    <col min="26" max="26" width="16.5703125" bestFit="1" customWidth="1"/>
    <col min="27" max="27" width="15.5703125" bestFit="1" customWidth="1"/>
    <col min="28" max="28" width="13.85546875" bestFit="1" customWidth="1"/>
    <col min="29" max="29" width="21.7109375" bestFit="1" customWidth="1"/>
    <col min="30" max="30" width="14.42578125" bestFit="1" customWidth="1"/>
    <col min="31" max="31" width="17.85546875" bestFit="1" customWidth="1"/>
    <col min="32" max="32" width="16" bestFit="1" customWidth="1"/>
    <col min="33" max="33" width="23.42578125" bestFit="1" customWidth="1"/>
    <col min="34" max="34" width="12.85546875" bestFit="1" customWidth="1"/>
    <col min="35" max="35" width="14.7109375" bestFit="1" customWidth="1"/>
    <col min="36" max="36" width="20.42578125" bestFit="1" customWidth="1"/>
  </cols>
  <sheetData>
    <row r="1" spans="1:37"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72" t="s">
        <v>5154</v>
      </c>
      <c r="Z1" s="72" t="s">
        <v>5159</v>
      </c>
      <c r="AA1" s="72" t="s">
        <v>5309</v>
      </c>
      <c r="AB1" s="72" t="s">
        <v>5310</v>
      </c>
      <c r="AC1" s="72" t="s">
        <v>5311</v>
      </c>
      <c r="AD1" s="72" t="s">
        <v>5312</v>
      </c>
      <c r="AE1" s="72" t="s">
        <v>5313</v>
      </c>
      <c r="AF1" s="72" t="s">
        <v>5314</v>
      </c>
      <c r="AG1" s="72" t="s">
        <v>5315</v>
      </c>
      <c r="AH1" s="72" t="s">
        <v>5316</v>
      </c>
      <c r="AI1" s="72" t="s">
        <v>5317</v>
      </c>
      <c r="AJ1" s="72" t="s">
        <v>5318</v>
      </c>
    </row>
    <row r="2" spans="1:37" ht="15" customHeight="1" x14ac:dyDescent="0.2">
      <c r="A2" s="24"/>
      <c r="C2" s="24"/>
      <c r="D2" s="24"/>
      <c r="E2" s="24"/>
      <c r="F2" s="24"/>
      <c r="G2" s="23"/>
      <c r="Y2" s="24"/>
    </row>
    <row r="3" spans="1:37" ht="15" customHeight="1" x14ac:dyDescent="0.2">
      <c r="A3" s="24"/>
      <c r="B3" s="47"/>
      <c r="C3" s="24"/>
      <c r="D3" s="24"/>
      <c r="E3" s="24"/>
      <c r="F3" s="24"/>
      <c r="G3" s="24"/>
      <c r="H3" s="24"/>
      <c r="I3" s="47" t="s">
        <v>3333</v>
      </c>
      <c r="J3" s="47" t="s">
        <v>3125</v>
      </c>
      <c r="K3" s="47"/>
      <c r="L3" s="47" t="s">
        <v>3335</v>
      </c>
      <c r="M3" s="47" t="s">
        <v>3336</v>
      </c>
      <c r="N3" s="47" t="s">
        <v>3127</v>
      </c>
      <c r="O3" s="47" t="s">
        <v>3131</v>
      </c>
      <c r="P3" s="47" t="s">
        <v>3132</v>
      </c>
      <c r="Q3" s="47" t="s">
        <v>3133</v>
      </c>
      <c r="R3" s="47" t="s">
        <v>3337</v>
      </c>
      <c r="S3" s="47" t="s">
        <v>3338</v>
      </c>
      <c r="T3" s="47" t="s">
        <v>3339</v>
      </c>
      <c r="U3" s="47" t="s">
        <v>3340</v>
      </c>
      <c r="V3" s="47" t="s">
        <v>3341</v>
      </c>
      <c r="W3" s="47" t="s">
        <v>3342</v>
      </c>
      <c r="X3" s="47"/>
      <c r="Y3" s="24" t="s">
        <v>3394</v>
      </c>
    </row>
    <row r="4" spans="1:37"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1015</v>
      </c>
      <c r="Z4" t="s">
        <v>3411</v>
      </c>
      <c r="AA4" t="s">
        <v>5246</v>
      </c>
      <c r="AB4" t="s">
        <v>5300</v>
      </c>
      <c r="AC4" t="s">
        <v>5301</v>
      </c>
      <c r="AD4" t="s">
        <v>5302</v>
      </c>
      <c r="AE4" t="s">
        <v>5303</v>
      </c>
      <c r="AF4" t="s">
        <v>5304</v>
      </c>
      <c r="AG4" t="s">
        <v>5305</v>
      </c>
      <c r="AH4" t="s">
        <v>5306</v>
      </c>
      <c r="AI4" t="s">
        <v>5307</v>
      </c>
      <c r="AJ4" t="s">
        <v>5308</v>
      </c>
      <c r="AK4" t="s">
        <v>3219</v>
      </c>
    </row>
    <row r="5" spans="1:37" x14ac:dyDescent="0.2">
      <c r="A5" s="55"/>
      <c r="B5" s="55"/>
      <c r="C5" s="55"/>
      <c r="D5" s="55" t="str">
        <f>IF(Traffic_Signal_Aspect[[#This Row],[Road Name]]="","",VLOOKUP(Traffic_Signal_Aspect[[#This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71"/>
      <c r="AH5" s="71"/>
      <c r="AI5" s="71"/>
      <c r="AJ5" s="71"/>
      <c r="AK5" s="71"/>
    </row>
    <row r="6" spans="1:37" x14ac:dyDescent="0.2">
      <c r="A6" s="55"/>
      <c r="B6" s="55"/>
      <c r="C6" s="55"/>
      <c r="D6" s="55" t="str">
        <f>IF(Traffic_Signal_Aspect[[#This Row],[Road Name]]="","",VLOOKUP(Traffic_Signal_Aspect[[#This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71"/>
      <c r="AH6" s="71"/>
      <c r="AI6" s="71"/>
      <c r="AJ6" s="71"/>
      <c r="AK6" s="71"/>
    </row>
    <row r="7" spans="1:37" x14ac:dyDescent="0.2">
      <c r="A7" s="55"/>
      <c r="B7" s="55"/>
      <c r="C7" s="55"/>
      <c r="D7" s="55" t="str">
        <f>IF(Traffic_Signal_Aspect[[#This Row],[Road Name]]="","",VLOOKUP(Traffic_Signal_Aspect[[#This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71"/>
      <c r="AH7" s="71"/>
      <c r="AI7" s="71"/>
      <c r="AJ7" s="71"/>
      <c r="AK7" s="71"/>
    </row>
    <row r="8" spans="1:37" x14ac:dyDescent="0.2">
      <c r="A8" s="55"/>
      <c r="B8" s="55"/>
      <c r="C8" s="55"/>
      <c r="D8" s="55" t="str">
        <f>IF(Traffic_Signal_Aspect[[#This Row],[Road Name]]="","",VLOOKUP(Traffic_Signal_Aspect[[#This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71"/>
      <c r="AH8" s="71"/>
      <c r="AI8" s="71"/>
      <c r="AJ8" s="71"/>
      <c r="AK8" s="71"/>
    </row>
    <row r="9" spans="1:37" x14ac:dyDescent="0.2">
      <c r="A9" s="55"/>
      <c r="B9" s="55"/>
      <c r="C9" s="55"/>
      <c r="D9" s="55" t="str">
        <f>IF(Traffic_Signal_Aspect[[#This Row],[Road Name]]="","",VLOOKUP(Traffic_Signal_Aspect[[#This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71"/>
      <c r="AH9" s="71"/>
      <c r="AI9" s="71"/>
      <c r="AJ9" s="71"/>
      <c r="AK9" s="71"/>
    </row>
  </sheetData>
  <conditionalFormatting sqref="M5:M9">
    <cfRule type="expression" dxfId="158" priority="4" stopIfTrue="1">
      <formula>OR($I5="Planned", $I5="Designed", $I5="Under Construction")</formula>
    </cfRule>
  </conditionalFormatting>
  <conditionalFormatting sqref="M5:W9 A5:A9 D5:K9 Y5:AJ9">
    <cfRule type="containsBlanks" dxfId="157" priority="10" stopIfTrue="1">
      <formula>LEN(TRIM(A5))=0</formula>
    </cfRule>
  </conditionalFormatting>
  <conditionalFormatting sqref="P5:P9">
    <cfRule type="expression" dxfId="156" priority="5" stopIfTrue="1">
      <formula>NOT(OR($O5="Sealed Road Resurfacing", $O5="Sealed Road Pavement Rehabilitation"))</formula>
    </cfRule>
  </conditionalFormatting>
  <conditionalFormatting sqref="R5:S9">
    <cfRule type="expression" dxfId="155" priority="3" stopIfTrue="1">
      <formula>NOT(OR($I5="Removed", $I5="Decommissioned"))</formula>
    </cfRule>
  </conditionalFormatting>
  <conditionalFormatting sqref="U5:U9">
    <cfRule type="expression" dxfId="154" priority="1" stopIfTrue="1">
      <formula>NOT($T5="Replaces Existing")</formula>
    </cfRule>
  </conditionalFormatting>
  <conditionalFormatting sqref="V5:W9">
    <cfRule type="expression" dxfId="153" priority="2" stopIfTrue="1">
      <formula>NOT(AND($I5="Removed", OR($T5="Replaced", $T5="Replaces Existing")))</formula>
    </cfRule>
  </conditionalFormatting>
  <dataValidations count="27">
    <dataValidation type="list" allowBlank="1" showInputMessage="1" showErrorMessage="1" sqref="AG5:AG9 AJ5:AJ9" xr:uid="{9FB6268B-8CE4-4FEE-8402-104B63AB1FE8}">
      <formula1>nrYesNo</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D6AFB1E7-4A08-4B35-AC4A-A49575CA76EB}">
      <formula1>nrReplacementReason</formula1>
    </dataValidation>
    <dataValidation allowBlank="1" showInputMessage="1" showErrorMessage="1" promptTitle="Prior ID" prompt="Please enter identifier Conditional, Mandatory if 'Replacement Status' is 'Replaces Exisiting', otherwise must not be populated." sqref="U5:U9" xr:uid="{3272E37B-482B-431E-A55F-D5FE9B5EB3F6}"/>
    <dataValidation type="list" allowBlank="1" showInputMessage="1" showErrorMessage="1" promptTitle="Asset Status" prompt="What is the status of this asset? Mandatory." sqref="I5:I9" xr:uid="{21CEB736-2ABA-41EA-8B05-EA0590196CF4}">
      <formula1>nrAssetStatus</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8B1356DB-6225-4262-9418-69A15425CDA3}">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F0B44F99-B393-4E4F-8EF1-4560CBF079A0}">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1E6457C2-D84F-45CE-8C37-D2746FB397EF}">
      <formula1>INDEX(nrRemovalReason,0,1)</formula1>
    </dataValidation>
    <dataValidation type="list" allowBlank="1" showInputMessage="1" showErrorMessage="1" promptTitle="Replacement Status" prompt="Please select value from list_x000a_Mandatory" sqref="T5:T9" xr:uid="{04301EF6-0C54-41A4-840E-B622A7337F7A}">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228ECC40-F496-4293-AB1A-B950E8628BCE}"/>
    <dataValidation type="list" allowBlank="1" showInputMessage="1" showErrorMessage="1" promptTitle="RCA Sub-Organisation" prompt="Please enter description_x000a_Optional" sqref="L5:L9" xr:uid="{05C03B70-6584-433C-9555-04A6ABAE0015}">
      <formula1>nrSubOrganisation</formula1>
    </dataValidation>
    <dataValidation type="list" allowBlank="1" showInputMessage="1" showErrorMessage="1" promptTitle="Asset Managing Organisation" prompt="Please select value from list_x000a_Mandatory" sqref="K5:K9" xr:uid="{D4376613-9F9F-46B5-955A-6F3E77FF43EA}">
      <formula1>nrAssetOwnerOrganisation</formula1>
    </dataValidation>
    <dataValidation type="list" allowBlank="1" showInputMessage="1" showErrorMessage="1" promptTitle="Asset Owner Organisation" prompt="Please select value from list_x000a_Mandatory" sqref="J5:J9" xr:uid="{2F152747-FC70-41B8-AEDB-7066544A1552}">
      <formula1>nrAssetOwnerOrganisation</formula1>
    </dataValidation>
    <dataValidation type="list" allowBlank="1" showInputMessage="1" showErrorMessage="1" sqref="A5:A9" xr:uid="{6B25C3DD-79EC-43C5-A2BE-30B34FC60C21}">
      <formula1>nrAction</formula1>
    </dataValidation>
    <dataValidation type="list" allowBlank="1" showInputMessage="1" showErrorMessage="1" sqref="E5:E9" xr:uid="{8E696F44-0661-495A-A067-2A7B47A83766}">
      <formula1>INDEX(nrRoads,0,1)</formula1>
    </dataValidation>
    <dataValidation type="decimal" allowBlank="1" showInputMessage="1" showErrorMessage="1" sqref="G5:G9" xr:uid="{A9DF1ED8-6390-47A2-8609-28165DC575BA}">
      <formula1>0</formula1>
      <formula2>999</formula2>
    </dataValidation>
    <dataValidation type="list" allowBlank="1" showInputMessage="1" showErrorMessage="1" sqref="H5:H9" xr:uid="{1BA6EE85-5AB0-4ABF-91F9-266F38F3FEB1}">
      <formula1>nrSideWithBoth</formula1>
    </dataValidation>
    <dataValidation type="list" allowBlank="1" showInputMessage="1" showErrorMessage="1" promptTitle="Work Origin" prompt="Please select value from list Mandatory" sqref="O5:O9" xr:uid="{B59125D6-A978-4329-A38D-D65630F4A9A0}">
      <formula1>INDEX(nrWorkOrigin,0,1)</formula1>
    </dataValidation>
    <dataValidation type="list" allowBlank="1" showInputMessage="1" showErrorMessage="1" promptTitle="NLTP Funded?" prompt="Please select Yes or No Mandatory" sqref="Q5:Q9" xr:uid="{F9EFEC5B-3D1B-4931-B309-D3B0E5D28106}">
      <formula1>INDEX(nrYesNo,0,1)</formula1>
    </dataValidation>
    <dataValidation allowBlank="1" showInputMessage="1" showErrorMessage="1" promptTitle="Asset Design Life" prompt="Please Enter Value Mandatory" sqref="N5:N9" xr:uid="{B4037455-278E-4D77-8A21-0A0522ADC830}"/>
    <dataValidation allowBlank="1" showInputMessage="1" showErrorMessage="1" promptTitle="Replacement ID" prompt="Please enter identifier Conditional, Mandatory if 'Asset Status' is 'Removed' AND 'Replacement Status' is 'Replaces Exisiting', 'Replaced', otherwise must not be populated." sqref="V5:V9" xr:uid="{BD214D7F-6046-47E5-B0B0-4326490D3122}"/>
    <dataValidation type="list" allowBlank="1" showInputMessage="1" showErrorMessage="1" sqref="Y5:Y9" xr:uid="{CE91D83B-6618-4B88-9AFD-1A2C2B9908EB}">
      <formula1>nrMEPAssetType</formula1>
    </dataValidation>
    <dataValidation type="list" allowBlank="1" showInputMessage="1" showErrorMessage="1" sqref="AB5:AB9" xr:uid="{84F39913-D220-4001-AF47-A05B62A4CC21}">
      <formula1>nrAspectSize</formula1>
    </dataValidation>
    <dataValidation type="list" allowBlank="1" showInputMessage="1" showErrorMessage="1" sqref="AC5:AC9" xr:uid="{2AA0848B-A251-43A5-A56D-BF8890B029F1}">
      <formula1>nrLightSource</formula1>
    </dataValidation>
    <dataValidation type="list" allowBlank="1" showInputMessage="1" showErrorMessage="1" sqref="AD5:AD9" xr:uid="{1DC3DE0C-407F-4084-8B41-3FCC7B710EA7}">
      <formula1>nrAspectMask</formula1>
    </dataValidation>
    <dataValidation type="list" allowBlank="1" showInputMessage="1" showErrorMessage="1" sqref="AE5:AE9" xr:uid="{6C4DA41E-2716-4682-A9E6-CB851E1BF600}">
      <formula1>nrAspectFunction</formula1>
    </dataValidation>
    <dataValidation type="list" allowBlank="1" showInputMessage="1" showErrorMessage="1" sqref="AF5:AF9" xr:uid="{EAEF873E-4B48-4D43-8AC7-1ADBB4718844}">
      <formula1>nrAspectColour</formula1>
    </dataValidation>
    <dataValidation type="list" allowBlank="1" showInputMessage="1" showErrorMessage="1" sqref="AH5:AH9" xr:uid="{71677A7C-BE9A-4221-A269-ADD3A2E2F9F8}">
      <formula1>nrVisorType</formula1>
    </dataValidation>
  </dataValidations>
  <pageMargins left="0.7" right="0.7" top="0.75" bottom="0.75" header="0.3" footer="0.3"/>
  <pageSetup paperSize="9" orientation="portrait"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75E1-5669-415F-A754-CFCBB567C004}">
  <sheetPr>
    <tabColor theme="6" tint="0.59999389629810485"/>
  </sheetPr>
  <dimension ref="A1:AD9"/>
  <sheetViews>
    <sheetView zoomScaleNormal="100" workbookViewId="0">
      <pane xSplit="6" ySplit="4" topLeftCell="P5" activePane="bottomRight" state="frozen"/>
      <selection activeCell="J1" sqref="J1"/>
      <selection pane="topRight" activeCell="J1" sqref="J1"/>
      <selection pane="bottomLeft" activeCell="J1" sqref="J1"/>
      <selection pane="bottomRight" activeCell="AC5" sqref="AC5"/>
    </sheetView>
  </sheetViews>
  <sheetFormatPr defaultRowHeight="12.75" x14ac:dyDescent="0.2"/>
  <cols>
    <col min="3" max="3" width="34.42578125" bestFit="1" customWidth="1"/>
    <col min="4" max="4" width="9.7109375" customWidth="1"/>
    <col min="5" max="5" width="13" customWidth="1"/>
    <col min="6" max="6" width="10" customWidth="1"/>
    <col min="9" max="9" width="18.5703125" customWidth="1"/>
    <col min="10" max="10" width="25.140625" customWidth="1"/>
    <col min="11" max="11" width="27.85546875" bestFit="1" customWidth="1"/>
    <col min="12" max="12" width="22.7109375" customWidth="1"/>
    <col min="13" max="13" width="16.28515625" customWidth="1"/>
    <col min="14" max="14" width="17.7109375" customWidth="1"/>
    <col min="15" max="15" width="25.7109375" customWidth="1"/>
    <col min="16" max="16" width="23.85546875" customWidth="1"/>
    <col min="17" max="17" width="23.140625" customWidth="1"/>
    <col min="18" max="18" width="16.42578125" customWidth="1"/>
    <col min="19" max="19" width="17.5703125" customWidth="1"/>
    <col min="20" max="20" width="20.140625" customWidth="1"/>
    <col min="21" max="21" width="12.42578125" customWidth="1"/>
    <col min="22" max="22" width="16.42578125" customWidth="1"/>
    <col min="23" max="23" width="21.28515625" customWidth="1"/>
    <col min="24" max="24" width="12.140625" bestFit="1" customWidth="1"/>
    <col min="25" max="25" width="17.42578125" bestFit="1" customWidth="1"/>
    <col min="26" max="26" width="16.5703125" bestFit="1" customWidth="1"/>
    <col min="27" max="27" width="15.5703125" bestFit="1" customWidth="1"/>
    <col min="28" max="28" width="30.28515625" bestFit="1" customWidth="1"/>
    <col min="29" max="29" width="23.42578125" bestFit="1" customWidth="1"/>
  </cols>
  <sheetData>
    <row r="1" spans="1:30"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72" t="s">
        <v>5154</v>
      </c>
      <c r="Z1" s="72" t="s">
        <v>5159</v>
      </c>
      <c r="AA1" s="72" t="s">
        <v>5309</v>
      </c>
      <c r="AB1" s="72" t="s">
        <v>5342</v>
      </c>
      <c r="AC1" s="72" t="s">
        <v>5343</v>
      </c>
    </row>
    <row r="2" spans="1:30" ht="15" customHeight="1" x14ac:dyDescent="0.2">
      <c r="A2" s="24"/>
      <c r="C2" s="24"/>
      <c r="D2" s="24"/>
      <c r="E2" s="24"/>
      <c r="F2" s="24"/>
      <c r="G2" s="23"/>
      <c r="Y2" s="24"/>
    </row>
    <row r="3" spans="1:30" ht="15" customHeight="1" x14ac:dyDescent="0.2">
      <c r="A3" s="24"/>
      <c r="B3" s="47"/>
      <c r="C3" s="24"/>
      <c r="D3" s="24"/>
      <c r="E3" s="24"/>
      <c r="F3" s="24"/>
      <c r="G3" s="24"/>
      <c r="H3" s="24"/>
      <c r="I3" s="47" t="s">
        <v>3333</v>
      </c>
      <c r="J3" s="47" t="s">
        <v>3125</v>
      </c>
      <c r="K3" s="47"/>
      <c r="L3" s="47" t="s">
        <v>3335</v>
      </c>
      <c r="M3" s="47" t="s">
        <v>3336</v>
      </c>
      <c r="N3" s="47" t="s">
        <v>3127</v>
      </c>
      <c r="O3" s="47" t="s">
        <v>3131</v>
      </c>
      <c r="P3" s="47" t="s">
        <v>3132</v>
      </c>
      <c r="Q3" s="47" t="s">
        <v>3133</v>
      </c>
      <c r="R3" s="47" t="s">
        <v>3337</v>
      </c>
      <c r="S3" s="47" t="s">
        <v>3338</v>
      </c>
      <c r="T3" s="47" t="s">
        <v>3339</v>
      </c>
      <c r="U3" s="47" t="s">
        <v>3340</v>
      </c>
      <c r="V3" s="47" t="s">
        <v>3341</v>
      </c>
      <c r="W3" s="47" t="s">
        <v>3342</v>
      </c>
      <c r="X3" s="47"/>
      <c r="Y3" s="24" t="s">
        <v>3394</v>
      </c>
    </row>
    <row r="4" spans="1:30"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1015</v>
      </c>
      <c r="Z4" t="s">
        <v>3411</v>
      </c>
      <c r="AA4" t="s">
        <v>5246</v>
      </c>
      <c r="AB4" s="3" t="s">
        <v>5340</v>
      </c>
      <c r="AC4" s="3" t="s">
        <v>5341</v>
      </c>
      <c r="AD4" t="s">
        <v>3219</v>
      </c>
    </row>
    <row r="5" spans="1:30" x14ac:dyDescent="0.2">
      <c r="A5" s="55"/>
      <c r="B5" s="55"/>
      <c r="C5" s="55"/>
      <c r="D5" s="55" t="str">
        <f>IF(Traffic_Signal_Target_Board[[#This Row],[Road Name]]="","",VLOOKUP(Traffic_Signal_Target_Board[[#This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71"/>
    </row>
    <row r="6" spans="1:30" x14ac:dyDescent="0.2">
      <c r="A6" s="55"/>
      <c r="B6" s="55"/>
      <c r="C6" s="55"/>
      <c r="D6" s="55" t="str">
        <f>IF(Traffic_Signal_Target_Board[[#This Row],[Road Name]]="","",VLOOKUP(Traffic_Signal_Target_Board[[#This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71"/>
    </row>
    <row r="7" spans="1:30" x14ac:dyDescent="0.2">
      <c r="A7" s="55"/>
      <c r="B7" s="55"/>
      <c r="C7" s="55"/>
      <c r="D7" s="55" t="str">
        <f>IF(Traffic_Signal_Target_Board[[#This Row],[Road Name]]="","",VLOOKUP(Traffic_Signal_Target_Board[[#This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71"/>
    </row>
    <row r="8" spans="1:30" x14ac:dyDescent="0.2">
      <c r="A8" s="55"/>
      <c r="B8" s="55"/>
      <c r="C8" s="55"/>
      <c r="D8" s="55" t="str">
        <f>IF(Traffic_Signal_Target_Board[[#This Row],[Road Name]]="","",VLOOKUP(Traffic_Signal_Target_Board[[#This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71"/>
    </row>
    <row r="9" spans="1:30" x14ac:dyDescent="0.2">
      <c r="A9" s="55"/>
      <c r="B9" s="55"/>
      <c r="C9" s="55"/>
      <c r="D9" s="55" t="str">
        <f>IF(Traffic_Signal_Target_Board[[#This Row],[Road Name]]="","",VLOOKUP(Traffic_Signal_Target_Board[[#This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71"/>
    </row>
  </sheetData>
  <conditionalFormatting sqref="M5:M9">
    <cfRule type="expression" dxfId="152" priority="4" stopIfTrue="1">
      <formula>OR($I5="Planned", $I5="Designed", $I5="Under Construction")</formula>
    </cfRule>
  </conditionalFormatting>
  <conditionalFormatting sqref="M5:W9 A5:A9 D5:K9 Y5:AC9">
    <cfRule type="containsBlanks" dxfId="151" priority="8" stopIfTrue="1">
      <formula>LEN(TRIM(A5))=0</formula>
    </cfRule>
  </conditionalFormatting>
  <conditionalFormatting sqref="P5:P9">
    <cfRule type="expression" dxfId="150" priority="5" stopIfTrue="1">
      <formula>NOT(OR($O5="Sealed Road Resurfacing", $O5="Sealed Road Pavement Rehabilitation"))</formula>
    </cfRule>
  </conditionalFormatting>
  <conditionalFormatting sqref="R5:S9">
    <cfRule type="expression" dxfId="149" priority="3" stopIfTrue="1">
      <formula>NOT(OR($I5="Removed", $I5="Decommissioned"))</formula>
    </cfRule>
  </conditionalFormatting>
  <conditionalFormatting sqref="U5:U9">
    <cfRule type="expression" dxfId="148" priority="1" stopIfTrue="1">
      <formula>NOT($T5="Replaces Existing")</formula>
    </cfRule>
  </conditionalFormatting>
  <conditionalFormatting sqref="V5:W9">
    <cfRule type="expression" dxfId="147" priority="2" stopIfTrue="1">
      <formula>NOT(AND($I5="Removed", OR($T5="Replaced", $T5="Replaces Existing")))</formula>
    </cfRule>
  </conditionalFormatting>
  <dataValidations count="21">
    <dataValidation type="list" allowBlank="1" showInputMessage="1" showErrorMessage="1" sqref="AC5:AC9" xr:uid="{36E5BC3B-14A8-4607-8289-1EF648DBE30A}">
      <formula1>nrTargetBoardMaterial</formula1>
    </dataValidation>
    <dataValidation type="list" allowBlank="1" showInputMessage="1" showErrorMessage="1" sqref="Y5:Y9" xr:uid="{6784F60F-FDA8-4071-9915-8344AF6B7E6A}">
      <formula1>nrMEPAssetType</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V5:V9" xr:uid="{654FA4FE-AB69-4E83-AD63-6E0FE7F3973A}"/>
    <dataValidation allowBlank="1" showInputMessage="1" showErrorMessage="1" promptTitle="Asset Design Life" prompt="Please Enter Value Mandatory" sqref="N5:N9" xr:uid="{2519BC66-E2FE-4215-89E3-A059A36BF723}"/>
    <dataValidation type="list" allowBlank="1" showInputMessage="1" showErrorMessage="1" promptTitle="NLTP Funded?" prompt="Please select Yes or No Mandatory" sqref="Q5:Q9" xr:uid="{F3ABD57C-14FC-4B3C-B237-2DE0C6FAD5A9}">
      <formula1>INDEX(nrYesNo,0,1)</formula1>
    </dataValidation>
    <dataValidation type="list" allowBlank="1" showInputMessage="1" showErrorMessage="1" promptTitle="Work Origin" prompt="Please select value from list Mandatory" sqref="O5:O9" xr:uid="{DA58D811-06B2-459B-B3D6-80D08353EA35}">
      <formula1>INDEX(nrWorkOrigin,0,1)</formula1>
    </dataValidation>
    <dataValidation type="list" allowBlank="1" showInputMessage="1" showErrorMessage="1" sqref="H5:H9" xr:uid="{E061892D-8902-4F1D-920B-ED05139544F6}">
      <formula1>nrSideWithBoth</formula1>
    </dataValidation>
    <dataValidation type="decimal" allowBlank="1" showInputMessage="1" showErrorMessage="1" sqref="G5:G9" xr:uid="{016C9B0C-3C4E-40C8-99C3-4CC8D73FC232}">
      <formula1>0</formula1>
      <formula2>999</formula2>
    </dataValidation>
    <dataValidation type="list" allowBlank="1" showInputMessage="1" showErrorMessage="1" sqref="E5:E9" xr:uid="{664DE95F-7378-441C-B979-259AEAECC01A}">
      <formula1>INDEX(nrRoads,0,1)</formula1>
    </dataValidation>
    <dataValidation type="list" allowBlank="1" showInputMessage="1" showErrorMessage="1" sqref="A5:A9" xr:uid="{0D510A16-B6D1-4FDB-AF5D-15EC279A2D06}">
      <formula1>nrAction</formula1>
    </dataValidation>
    <dataValidation type="list" allowBlank="1" showInputMessage="1" showErrorMessage="1" promptTitle="Asset Owner Organisation" prompt="Please select value from list_x000a_Mandatory" sqref="J5:J9" xr:uid="{BB742A94-2361-4383-B205-199593EFF231}">
      <formula1>nrAssetOwnerOrganisation</formula1>
    </dataValidation>
    <dataValidation type="list" allowBlank="1" showInputMessage="1" showErrorMessage="1" promptTitle="Asset Managing Organisation" prompt="Please select value from list_x000a_Mandatory" sqref="K5:K9" xr:uid="{C68D3589-4C96-4E9E-B414-B0D0D1A44E1D}">
      <formula1>nrAssetOwnerOrganisation</formula1>
    </dataValidation>
    <dataValidation type="list" allowBlank="1" showInputMessage="1" showErrorMessage="1" promptTitle="RCA Sub-Organisation" prompt="Please enter description_x000a_Optional" sqref="L5:L9" xr:uid="{89733652-67E8-4DE2-960D-38CCD983A238}">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339BE1AC-077B-4FE2-BEDE-3FAB2DCAE70C}"/>
    <dataValidation type="list" allowBlank="1" showInputMessage="1" showErrorMessage="1" promptTitle="Replacement Status" prompt="Please select value from list_x000a_Mandatory" sqref="T5:T9" xr:uid="{8B369DC0-D265-481B-9725-9358CBEB7F03}">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S5:S9" xr:uid="{23294E31-D2C9-4FB0-8798-51FE3CD5BED9}">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85798EB0-679E-4C76-B1BA-EC5A02926E28}">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320ACD14-7200-47F7-8237-039256F62031}">
      <formula1>0</formula1>
      <formula2>999999999</formula2>
    </dataValidation>
    <dataValidation type="list" allowBlank="1" showInputMessage="1" showErrorMessage="1" promptTitle="Asset Status" prompt="What is the status of this asset? Mandatory." sqref="I5:I9" xr:uid="{5313FA3A-EF28-4D3D-B701-29F8B8A5EDFA}">
      <formula1>nrAssetStatus</formula1>
    </dataValidation>
    <dataValidation allowBlank="1" showInputMessage="1" showErrorMessage="1" promptTitle="Prior ID" prompt="Please enter identifier Conditional, Mandatory if 'Replacement Status' is 'Replaces Exisiting', otherwise must not be populated." sqref="U5:U9" xr:uid="{48983EAF-2F2F-4311-AFF0-0D8DD50B2C17}"/>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7AC572AE-04F9-43E5-A8BF-BBE627E4331A}">
      <formula1>nrReplacementReason</formula1>
    </dataValidation>
  </dataValidations>
  <pageMargins left="0.7" right="0.7" top="0.75" bottom="0.75" header="0.3" footer="0.3"/>
  <pageSetup paperSize="9" orientation="portrait"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06232-63D6-4732-B555-BECE1C1AAD39}">
  <sheetPr>
    <tabColor rgb="FFFFC000"/>
  </sheetPr>
  <dimension ref="A1:BS9"/>
  <sheetViews>
    <sheetView zoomScaleNormal="100" workbookViewId="0">
      <pane xSplit="6" ySplit="4" topLeftCell="Z5" activePane="bottomRight" state="frozen"/>
      <selection activeCell="J1" sqref="J1"/>
      <selection pane="topRight" activeCell="J1" sqref="J1"/>
      <selection pane="bottomLeft" activeCell="J1" sqref="J1"/>
      <selection pane="bottomRight" activeCell="AH27" sqref="AH27"/>
    </sheetView>
  </sheetViews>
  <sheetFormatPr defaultRowHeight="12.75" x14ac:dyDescent="0.2"/>
  <cols>
    <col min="3" max="3" width="17.7109375" customWidth="1"/>
    <col min="4" max="4" width="9.7109375" customWidth="1"/>
    <col min="5" max="5" width="13" customWidth="1"/>
    <col min="6" max="6" width="10" customWidth="1"/>
    <col min="9" max="9" width="18.5703125" customWidth="1"/>
    <col min="10" max="10" width="25.140625" customWidth="1"/>
    <col min="11" max="11" width="27.85546875" bestFit="1" customWidth="1"/>
    <col min="12" max="12" width="22.7109375" customWidth="1"/>
    <col min="13" max="13" width="16.28515625" customWidth="1"/>
    <col min="14" max="14" width="17.7109375" customWidth="1"/>
    <col min="15" max="15" width="25.7109375" customWidth="1"/>
    <col min="16" max="16" width="23.85546875" customWidth="1"/>
    <col min="17" max="17" width="23.140625" customWidth="1"/>
    <col min="18" max="18" width="16.42578125" customWidth="1"/>
    <col min="19" max="19" width="17.5703125" customWidth="1"/>
    <col min="20" max="20" width="20.140625" customWidth="1"/>
    <col min="21" max="21" width="12.42578125" customWidth="1"/>
    <col min="22" max="22" width="16.42578125" customWidth="1"/>
    <col min="23" max="23" width="21.28515625" customWidth="1"/>
    <col min="24" max="24" width="12.140625" bestFit="1" customWidth="1"/>
    <col min="25" max="25" width="17.7109375" bestFit="1" customWidth="1"/>
    <col min="26" max="26" width="28.28515625" bestFit="1" customWidth="1"/>
    <col min="27" max="27" width="40.5703125" bestFit="1" customWidth="1"/>
    <col min="28" max="28" width="26.85546875" bestFit="1" customWidth="1"/>
    <col min="29" max="29" width="14.85546875" bestFit="1" customWidth="1"/>
    <col min="30" max="30" width="13" bestFit="1" customWidth="1"/>
    <col min="31" max="31" width="18.140625" bestFit="1" customWidth="1"/>
    <col min="32" max="32" width="16.5703125" bestFit="1" customWidth="1"/>
    <col min="33" max="33" width="20.140625" bestFit="1" customWidth="1"/>
    <col min="34" max="34" width="26.5703125" bestFit="1" customWidth="1"/>
    <col min="35" max="35" width="16.7109375" bestFit="1" customWidth="1"/>
    <col min="36" max="36" width="16" bestFit="1" customWidth="1"/>
    <col min="37" max="37" width="13.85546875" bestFit="1" customWidth="1"/>
    <col min="38" max="38" width="14.5703125" bestFit="1" customWidth="1"/>
    <col min="39" max="39" width="18.140625" bestFit="1" customWidth="1"/>
    <col min="40" max="40" width="18.85546875" bestFit="1" customWidth="1"/>
    <col min="41" max="41" width="27.85546875" bestFit="1" customWidth="1"/>
    <col min="42" max="42" width="28.5703125" bestFit="1" customWidth="1"/>
    <col min="43" max="43" width="16.140625" bestFit="1" customWidth="1"/>
    <col min="44" max="44" width="16.5703125" bestFit="1" customWidth="1"/>
    <col min="45" max="45" width="22.28515625" bestFit="1" customWidth="1"/>
    <col min="46" max="46" width="17.28515625" bestFit="1" customWidth="1"/>
    <col min="47" max="47" width="54.140625" bestFit="1" customWidth="1"/>
    <col min="48" max="48" width="11.85546875" bestFit="1" customWidth="1"/>
    <col min="49" max="49" width="25.140625" bestFit="1" customWidth="1"/>
    <col min="50" max="50" width="20.5703125" bestFit="1" customWidth="1"/>
    <col min="51" max="51" width="14.140625" bestFit="1" customWidth="1"/>
    <col min="52" max="52" width="27" bestFit="1" customWidth="1"/>
    <col min="53" max="53" width="25.5703125" bestFit="1" customWidth="1"/>
    <col min="54" max="54" width="24.85546875" bestFit="1" customWidth="1"/>
    <col min="55" max="55" width="32" bestFit="1" customWidth="1"/>
    <col min="56" max="56" width="33.42578125" bestFit="1" customWidth="1"/>
    <col min="57" max="57" width="36.5703125" bestFit="1" customWidth="1"/>
    <col min="58" max="58" width="39" bestFit="1" customWidth="1"/>
    <col min="59" max="59" width="33.7109375" bestFit="1" customWidth="1"/>
    <col min="60" max="60" width="26.28515625" bestFit="1" customWidth="1"/>
    <col min="61" max="61" width="22.7109375" bestFit="1" customWidth="1"/>
    <col min="62" max="62" width="30.85546875" bestFit="1" customWidth="1"/>
    <col min="63" max="63" width="37.28515625" bestFit="1" customWidth="1"/>
    <col min="64" max="64" width="37.85546875" bestFit="1" customWidth="1"/>
    <col min="65" max="65" width="22.85546875" bestFit="1" customWidth="1"/>
    <col min="66" max="66" width="30.42578125" bestFit="1" customWidth="1"/>
    <col min="67" max="67" width="38" bestFit="1" customWidth="1"/>
    <col min="68" max="68" width="24.140625" bestFit="1" customWidth="1"/>
    <col min="69" max="69" width="24.7109375" bestFit="1" customWidth="1"/>
    <col min="70" max="70" width="25.42578125" bestFit="1" customWidth="1"/>
  </cols>
  <sheetData>
    <row r="1" spans="1:71"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72" t="s">
        <v>5154</v>
      </c>
      <c r="Z1" s="72" t="s">
        <v>5155</v>
      </c>
      <c r="AA1" s="72" t="s">
        <v>5156</v>
      </c>
      <c r="AB1" s="72" t="s">
        <v>5157</v>
      </c>
      <c r="AC1" s="72" t="s">
        <v>5158</v>
      </c>
      <c r="AD1" s="72" t="s">
        <v>4957</v>
      </c>
      <c r="AE1" s="72" t="s">
        <v>4779</v>
      </c>
      <c r="AF1" s="72" t="s">
        <v>5159</v>
      </c>
      <c r="AG1" s="72" t="s">
        <v>5375</v>
      </c>
      <c r="AH1" s="72" t="s">
        <v>5376</v>
      </c>
      <c r="AI1" s="72" t="s">
        <v>5377</v>
      </c>
      <c r="AJ1" s="72" t="s">
        <v>5378</v>
      </c>
      <c r="AK1" s="72" t="s">
        <v>5379</v>
      </c>
      <c r="AL1" s="72" t="s">
        <v>5380</v>
      </c>
      <c r="AM1" s="72" t="s">
        <v>5381</v>
      </c>
      <c r="AN1" s="72" t="s">
        <v>5382</v>
      </c>
      <c r="AO1" s="72" t="s">
        <v>5383</v>
      </c>
      <c r="AP1" s="72" t="s">
        <v>5384</v>
      </c>
      <c r="AQ1" s="72" t="s">
        <v>5385</v>
      </c>
      <c r="AR1" s="72" t="s">
        <v>5386</v>
      </c>
      <c r="AS1" s="72" t="s">
        <v>5387</v>
      </c>
      <c r="AT1" s="72" t="s">
        <v>5388</v>
      </c>
      <c r="AU1" s="72" t="s">
        <v>5176</v>
      </c>
      <c r="AV1" s="72" t="s">
        <v>5177</v>
      </c>
      <c r="AW1" s="72" t="s">
        <v>5178</v>
      </c>
      <c r="AX1" s="72" t="s">
        <v>5179</v>
      </c>
      <c r="AY1" s="72" t="s">
        <v>5180</v>
      </c>
      <c r="AZ1" s="72" t="s">
        <v>5389</v>
      </c>
      <c r="BA1" s="72" t="s">
        <v>5390</v>
      </c>
      <c r="BB1" s="72" t="s">
        <v>5391</v>
      </c>
      <c r="BC1" s="72" t="s">
        <v>5392</v>
      </c>
      <c r="BD1" s="72" t="s">
        <v>5393</v>
      </c>
      <c r="BE1" s="72" t="s">
        <v>5394</v>
      </c>
      <c r="BF1" s="72" t="s">
        <v>5395</v>
      </c>
      <c r="BG1" s="72" t="s">
        <v>5396</v>
      </c>
      <c r="BH1" s="72" t="s">
        <v>5397</v>
      </c>
      <c r="BI1" s="72" t="s">
        <v>5398</v>
      </c>
      <c r="BJ1" s="72" t="s">
        <v>5399</v>
      </c>
      <c r="BK1" s="72" t="s">
        <v>5400</v>
      </c>
      <c r="BL1" s="72" t="s">
        <v>5401</v>
      </c>
      <c r="BM1" s="72" t="s">
        <v>5402</v>
      </c>
      <c r="BN1" s="72" t="s">
        <v>5403</v>
      </c>
      <c r="BO1" s="72" t="s">
        <v>5404</v>
      </c>
      <c r="BP1" s="72" t="s">
        <v>5405</v>
      </c>
      <c r="BQ1" s="72" t="s">
        <v>5406</v>
      </c>
      <c r="BR1" s="72" t="s">
        <v>5407</v>
      </c>
    </row>
    <row r="2" spans="1:71" ht="15" customHeight="1" x14ac:dyDescent="0.2">
      <c r="A2" s="24"/>
      <c r="C2" s="24"/>
      <c r="D2" s="24"/>
      <c r="E2" s="24"/>
      <c r="F2" s="24"/>
      <c r="G2" s="23"/>
      <c r="Y2" s="24"/>
      <c r="Z2" s="24"/>
      <c r="AA2" s="24"/>
      <c r="AB2" s="24"/>
      <c r="AC2" s="23"/>
      <c r="AD2" s="23"/>
      <c r="AE2" s="23"/>
    </row>
    <row r="3" spans="1:71" ht="15" customHeight="1" x14ac:dyDescent="0.2">
      <c r="A3" s="24"/>
      <c r="B3" s="47"/>
      <c r="C3" s="24"/>
      <c r="D3" s="24"/>
      <c r="E3" s="24"/>
      <c r="F3" s="24"/>
      <c r="G3" s="24"/>
      <c r="H3" s="24"/>
      <c r="I3" s="47" t="s">
        <v>3333</v>
      </c>
      <c r="J3" s="47" t="s">
        <v>3125</v>
      </c>
      <c r="K3" s="47"/>
      <c r="L3" s="47" t="s">
        <v>3335</v>
      </c>
      <c r="M3" s="47" t="s">
        <v>3336</v>
      </c>
      <c r="N3" s="47" t="s">
        <v>3127</v>
      </c>
      <c r="O3" s="47" t="s">
        <v>3131</v>
      </c>
      <c r="P3" s="47" t="s">
        <v>3132</v>
      </c>
      <c r="Q3" s="47" t="s">
        <v>3133</v>
      </c>
      <c r="R3" s="47" t="s">
        <v>3337</v>
      </c>
      <c r="S3" s="47" t="s">
        <v>3338</v>
      </c>
      <c r="T3" s="47" t="s">
        <v>3339</v>
      </c>
      <c r="U3" s="47" t="s">
        <v>3340</v>
      </c>
      <c r="V3" s="47" t="s">
        <v>3341</v>
      </c>
      <c r="W3" s="47" t="s">
        <v>3342</v>
      </c>
      <c r="X3" s="47"/>
      <c r="Y3" s="24" t="s">
        <v>3394</v>
      </c>
      <c r="Z3" s="24" t="s">
        <v>3395</v>
      </c>
      <c r="AA3" s="24" t="s">
        <v>3396</v>
      </c>
      <c r="AB3" s="24" t="s">
        <v>3397</v>
      </c>
      <c r="AC3" s="24" t="s">
        <v>3398</v>
      </c>
      <c r="AD3" s="24" t="s">
        <v>3399</v>
      </c>
    </row>
    <row r="4" spans="1:71"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1015</v>
      </c>
      <c r="Z4" t="s">
        <v>1093</v>
      </c>
      <c r="AA4" t="s">
        <v>3408</v>
      </c>
      <c r="AB4" t="s">
        <v>3409</v>
      </c>
      <c r="AC4" t="s">
        <v>3410</v>
      </c>
      <c r="AD4" t="s">
        <v>1661</v>
      </c>
      <c r="AE4" t="s">
        <v>4943</v>
      </c>
      <c r="AF4" t="s">
        <v>3411</v>
      </c>
      <c r="AG4" t="s">
        <v>5344</v>
      </c>
      <c r="AH4" t="s">
        <v>5345</v>
      </c>
      <c r="AI4" t="s">
        <v>5346</v>
      </c>
      <c r="AJ4" t="s">
        <v>5347</v>
      </c>
      <c r="AK4" t="s">
        <v>3826</v>
      </c>
      <c r="AL4" t="s">
        <v>3827</v>
      </c>
      <c r="AM4" t="s">
        <v>5348</v>
      </c>
      <c r="AN4" t="s">
        <v>5349</v>
      </c>
      <c r="AO4" t="s">
        <v>5350</v>
      </c>
      <c r="AP4" t="s">
        <v>5351</v>
      </c>
      <c r="AQ4" t="s">
        <v>5352</v>
      </c>
      <c r="AR4" t="s">
        <v>5353</v>
      </c>
      <c r="AS4" t="s">
        <v>5354</v>
      </c>
      <c r="AT4" t="s">
        <v>5355</v>
      </c>
      <c r="AU4" t="s">
        <v>3417</v>
      </c>
      <c r="AV4" t="s">
        <v>3418</v>
      </c>
      <c r="AW4" t="s">
        <v>3419</v>
      </c>
      <c r="AX4" t="s">
        <v>3420</v>
      </c>
      <c r="AY4" t="s">
        <v>3421</v>
      </c>
      <c r="AZ4" t="s">
        <v>5356</v>
      </c>
      <c r="BA4" t="s">
        <v>5357</v>
      </c>
      <c r="BB4" t="s">
        <v>5358</v>
      </c>
      <c r="BC4" t="s">
        <v>5359</v>
      </c>
      <c r="BD4" t="s">
        <v>5360</v>
      </c>
      <c r="BE4" t="s">
        <v>5361</v>
      </c>
      <c r="BF4" t="s">
        <v>5362</v>
      </c>
      <c r="BG4" t="s">
        <v>5363</v>
      </c>
      <c r="BH4" t="s">
        <v>5364</v>
      </c>
      <c r="BI4" t="s">
        <v>5365</v>
      </c>
      <c r="BJ4" t="s">
        <v>5366</v>
      </c>
      <c r="BK4" t="s">
        <v>5367</v>
      </c>
      <c r="BL4" t="s">
        <v>5368</v>
      </c>
      <c r="BM4" t="s">
        <v>5369</v>
      </c>
      <c r="BN4" t="s">
        <v>5370</v>
      </c>
      <c r="BO4" t="s">
        <v>5371</v>
      </c>
      <c r="BP4" t="s">
        <v>5372</v>
      </c>
      <c r="BQ4" t="s">
        <v>5373</v>
      </c>
      <c r="BR4" t="s">
        <v>5374</v>
      </c>
      <c r="BS4" t="s">
        <v>3219</v>
      </c>
    </row>
    <row r="5" spans="1:71" x14ac:dyDescent="0.2">
      <c r="A5" s="55"/>
      <c r="B5" s="55"/>
      <c r="C5" s="55"/>
      <c r="D5" s="55" t="str">
        <f>IF(Luminaire[[#This Row],[Road Name]]="","",VLOOKUP(Luminaire[[#This Row],[Road Name]],road_names[],2,0))</f>
        <v/>
      </c>
      <c r="E5" s="55"/>
      <c r="F5" s="55"/>
      <c r="G5" s="55"/>
      <c r="H5" s="55"/>
      <c r="I5" s="55"/>
      <c r="J5" s="55"/>
      <c r="K5" s="55"/>
      <c r="L5" s="55"/>
      <c r="M5" s="74"/>
      <c r="N5" s="55"/>
      <c r="O5" s="55"/>
      <c r="P5" s="55"/>
      <c r="Q5" s="55"/>
      <c r="R5" s="55"/>
      <c r="S5" s="55"/>
      <c r="T5" s="55"/>
      <c r="U5" s="55"/>
      <c r="V5" s="55"/>
      <c r="W5" s="55"/>
      <c r="X5" s="55"/>
      <c r="Y5" s="55"/>
      <c r="Z5" s="55"/>
      <c r="AA5" s="55"/>
      <c r="AB5" s="55"/>
      <c r="AC5" s="55"/>
      <c r="AD5" s="55"/>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row>
    <row r="6" spans="1:71" x14ac:dyDescent="0.2">
      <c r="A6" s="55"/>
      <c r="B6" s="55"/>
      <c r="C6" s="55"/>
      <c r="D6" s="55" t="str">
        <f>IF(Luminaire[[#This Row],[Road Name]]="","",VLOOKUP(Luminaire[[#This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row>
    <row r="7" spans="1:71" x14ac:dyDescent="0.2">
      <c r="A7" s="55"/>
      <c r="B7" s="55"/>
      <c r="C7" s="55"/>
      <c r="D7" s="55" t="str">
        <f>IF(Luminaire[[#This Row],[Road Name]]="","",VLOOKUP(Luminaire[[#This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row>
    <row r="8" spans="1:71" x14ac:dyDescent="0.2">
      <c r="A8" s="55"/>
      <c r="B8" s="55"/>
      <c r="C8" s="55"/>
      <c r="D8" s="55" t="str">
        <f>IF(Luminaire[[#This Row],[Road Name]]="","",VLOOKUP(Luminaire[[#This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row>
    <row r="9" spans="1:71" x14ac:dyDescent="0.2">
      <c r="A9" s="55"/>
      <c r="B9" s="55"/>
      <c r="C9" s="55"/>
      <c r="D9" s="55" t="str">
        <f>IF(Luminaire[[#This Row],[Road Name]]="","",VLOOKUP(Luminaire[[#This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row>
  </sheetData>
  <phoneticPr fontId="23" type="noConversion"/>
  <conditionalFormatting sqref="M5:M9">
    <cfRule type="expression" dxfId="146" priority="13" stopIfTrue="1">
      <formula>OR($I5="Planned", $I5="Designed", $I5="Under Construction")</formula>
    </cfRule>
  </conditionalFormatting>
  <conditionalFormatting sqref="M5:W9 Y5:AJ9 AM5:BB9 BG5:BH9 A5:A9 D5:K9">
    <cfRule type="containsBlanks" dxfId="145" priority="15" stopIfTrue="1">
      <formula>LEN(TRIM(A5))=0</formula>
    </cfRule>
  </conditionalFormatting>
  <conditionalFormatting sqref="P5:P9">
    <cfRule type="expression" dxfId="144" priority="14" stopIfTrue="1">
      <formula>NOT(OR($O5="Sealed Road Resurfacing", $O5="Sealed Road Pavement Rehabilitation"))</formula>
    </cfRule>
  </conditionalFormatting>
  <conditionalFormatting sqref="R5:S9">
    <cfRule type="expression" dxfId="143" priority="12" stopIfTrue="1">
      <formula>NOT(OR($I5="Removed", $I5="Decommissioned"))</formula>
    </cfRule>
  </conditionalFormatting>
  <conditionalFormatting sqref="U5:U9">
    <cfRule type="expression" dxfId="142" priority="10" stopIfTrue="1">
      <formula>NOT($T5="Replaces Existing")</formula>
    </cfRule>
  </conditionalFormatting>
  <conditionalFormatting sqref="V5:W9">
    <cfRule type="expression" dxfId="141" priority="11" stopIfTrue="1">
      <formula>NOT(AND($I5="Removed", OR($T5="Replaced", $T5="Replaces Existing")))</formula>
    </cfRule>
  </conditionalFormatting>
  <conditionalFormatting sqref="AB5:AB9">
    <cfRule type="expression" dxfId="140" priority="9" stopIfTrue="1">
      <formula>NOT($AA5="Yes")</formula>
    </cfRule>
  </conditionalFormatting>
  <conditionalFormatting sqref="AE5:AE9">
    <cfRule type="expression" dxfId="139" priority="8" stopIfTrue="1">
      <formula>NOT(_xlfn.IFNA(VLOOKUP($AD5, nrPlacementFull, 2, 0), 0)=TRUE)</formula>
    </cfRule>
  </conditionalFormatting>
  <conditionalFormatting sqref="AI5:AJ9 AO5:AO9">
    <cfRule type="expression" dxfId="138" priority="7" stopIfTrue="1">
      <formula>OR($AG5="LED", $AG5="Infrared", $AG5="")</formula>
    </cfRule>
  </conditionalFormatting>
  <conditionalFormatting sqref="AS5:AS9">
    <cfRule type="expression" dxfId="137" priority="6" stopIfTrue="1">
      <formula>NOT($AR5="Other")</formula>
    </cfRule>
  </conditionalFormatting>
  <conditionalFormatting sqref="AW5:AW9">
    <cfRule type="expression" dxfId="136" priority="5" stopIfTrue="1">
      <formula>NOT(OR($AV5="Yes", $AU5="Yes"))</formula>
    </cfRule>
  </conditionalFormatting>
  <conditionalFormatting sqref="AX5:AX9">
    <cfRule type="expression" dxfId="135" priority="4" stopIfTrue="1">
      <formula>NOT($AW5="Group")</formula>
    </cfRule>
  </conditionalFormatting>
  <conditionalFormatting sqref="AY5:AY9">
    <cfRule type="expression" dxfId="134" priority="3" stopIfTrue="1">
      <formula>NOT($AW5="Standalone")</formula>
    </cfRule>
  </conditionalFormatting>
  <conditionalFormatting sqref="BA5:BA9">
    <cfRule type="expression" dxfId="133" priority="2" stopIfTrue="1">
      <formula>NOT($AT5="Light Point Controller")</formula>
    </cfRule>
  </conditionalFormatting>
  <conditionalFormatting sqref="BH5:BH9">
    <cfRule type="expression" dxfId="132" priority="1" stopIfTrue="1">
      <formula>NOT($BG5="Yes")</formula>
    </cfRule>
  </conditionalFormatting>
  <dataValidations count="30">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7D557689-C5F7-4609-95C5-D155C9531F48}">
      <formula1>nrReplacementReason</formula1>
    </dataValidation>
    <dataValidation allowBlank="1" showInputMessage="1" showErrorMessage="1" promptTitle="Prior ID" prompt="Please enter identifier Conditional, Mandatory if 'Replacement Status' is 'Replaces Exisiting', otherwise must not be populated." sqref="U5:U9" xr:uid="{E8BF1E2D-5ED2-4192-AE11-90D882BDD55D}"/>
    <dataValidation type="list" allowBlank="1" showInputMessage="1" showErrorMessage="1" promptTitle="Asset Status" prompt="What is the status of this asset? Mandatory." sqref="I5:I9" xr:uid="{B787250A-322A-4551-A760-FBC89206CA3E}">
      <formula1>nrAssetStatus</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64C33F26-4B21-4E4F-819E-A9BB52F084CF}">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5D26A11A-035D-4FB2-86B2-AC33989FC12F}">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5C59B21E-2B84-40F4-AA03-1A352046AD05}">
      <formula1>INDEX(nrRemovalReason,0,1)</formula1>
    </dataValidation>
    <dataValidation type="list" allowBlank="1" showInputMessage="1" showErrorMessage="1" promptTitle="Replacement Status" prompt="Please select value from list_x000a_Mandatory" sqref="T5:T9" xr:uid="{E111402F-8CD5-4F73-92C7-42720CC44AFC}">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D3C407A4-F789-46B9-9941-51568A89BEAA}"/>
    <dataValidation type="list" allowBlank="1" showInputMessage="1" showErrorMessage="1" promptTitle="RCA Sub-Organisation" prompt="Please enter description_x000a_Optional" sqref="L5:L9" xr:uid="{94FBEAB5-AD5D-463F-B90E-6EA1363988C4}">
      <formula1>nrSubOrganisation</formula1>
    </dataValidation>
    <dataValidation type="list" allowBlank="1" showInputMessage="1" showErrorMessage="1" promptTitle="Asset Managing Organisation" prompt="Please select value from list_x000a_Mandatory" sqref="K5:K9" xr:uid="{F418E1F4-3D7E-46E7-A2F9-E28AA4E0A1A2}">
      <formula1>nrAssetOwnerOrganisation</formula1>
    </dataValidation>
    <dataValidation type="list" allowBlank="1" showInputMessage="1" showErrorMessage="1" promptTitle="Asset Owner Organisation" prompt="Please select value from list_x000a_Mandatory" sqref="J5:J9" xr:uid="{F688BFDC-2946-4DB8-A304-9A50A72D508E}">
      <formula1>nrAssetOwnerOrganisation</formula1>
    </dataValidation>
    <dataValidation type="list" allowBlank="1" showInputMessage="1" showErrorMessage="1" sqref="A5:A9" xr:uid="{FBB5FFBA-713C-49D7-A3B2-F82C97548460}">
      <formula1>nrAction</formula1>
    </dataValidation>
    <dataValidation type="list" allowBlank="1" showInputMessage="1" showErrorMessage="1" sqref="E5:E9" xr:uid="{E1E74364-ABD9-4684-9D85-443AA588BD47}">
      <formula1>INDEX(nrRoads,0,1)</formula1>
    </dataValidation>
    <dataValidation type="decimal" allowBlank="1" showInputMessage="1" showErrorMessage="1" sqref="G5:G9" xr:uid="{1027CD3B-5B00-4F77-BDF6-B8CDAE1365BF}">
      <formula1>0</formula1>
      <formula2>999</formula2>
    </dataValidation>
    <dataValidation type="list" allowBlank="1" showInputMessage="1" showErrorMessage="1" sqref="H5:H9" xr:uid="{B480FCD9-9198-49C5-A617-C0F6F25B387C}">
      <formula1>nrSideWithBoth</formula1>
    </dataValidation>
    <dataValidation type="list" allowBlank="1" showInputMessage="1" showErrorMessage="1" promptTitle="Work Origin" prompt="Please select value from list Mandatory" sqref="O5:O9" xr:uid="{FF4E36CC-C133-4341-871D-03E18F697FA8}">
      <formula1>INDEX(nrWorkOrigin,0,1)</formula1>
    </dataValidation>
    <dataValidation type="list" allowBlank="1" showInputMessage="1" showErrorMessage="1" promptTitle="NLTP Funded?" prompt="Please select Yes or No Mandatory" sqref="Q5:Q9" xr:uid="{3C6EDD85-C7E4-4142-B479-4EA5B48BE84D}">
      <formula1>INDEX(nrYesNo,0,1)</formula1>
    </dataValidation>
    <dataValidation allowBlank="1" showInputMessage="1" showErrorMessage="1" promptTitle="Asset Design Life" prompt="Please Enter Value Mandatory" sqref="N5:N9" xr:uid="{7230DBCB-A653-4A0C-8679-FC61C11F1501}"/>
    <dataValidation allowBlank="1" showInputMessage="1" showErrorMessage="1" promptTitle="Replacement ID" prompt="Please enter identifier Conditional, Mandatory if 'Asset Status' is 'Removed' AND 'Replacement Status' is 'Replaces Exisiting', 'Replaced', otherwise must not be populated." sqref="V5:V9" xr:uid="{D248B3EC-9DC2-43F3-9E0E-D9330B6F65FB}"/>
    <dataValidation type="list" allowBlank="1" showInputMessage="1" showErrorMessage="1" sqref="Y5:Y9" xr:uid="{699A8C8D-C9AF-4A27-A859-CEF87D6DF3FD}">
      <formula1>nrMEPAssetType</formula1>
    </dataValidation>
    <dataValidation type="list" allowBlank="1" showInputMessage="1" showErrorMessage="1" sqref="AB5:AB9 Z5:Z9" xr:uid="{0521E2ED-613F-4B06-B9FE-B56AED4D1D29}">
      <formula1>nrFunctionalSystem</formula1>
    </dataValidation>
    <dataValidation type="list" allowBlank="1" showInputMessage="1" showErrorMessage="1" sqref="AC5:AC9" xr:uid="{3CF01036-684B-4CC0-8F59-703FBE40243D}">
      <formula1>nrFacilityType</formula1>
    </dataValidation>
    <dataValidation type="list" allowBlank="1" showInputMessage="1" showErrorMessage="1" sqref="AD5:AD9" xr:uid="{DDC85D5C-4A62-4882-AF75-710B4873254C}">
      <formula1>nrPlacement</formula1>
    </dataValidation>
    <dataValidation type="list" allowBlank="1" showInputMessage="1" showErrorMessage="1" sqref="BG5:BG9 AU5:AV9 AA5:AA9" xr:uid="{72E29EB3-39AE-47D6-B7BE-5954F54BA46F}">
      <formula1>nrYesNo</formula1>
    </dataValidation>
    <dataValidation type="list" allowBlank="1" showInputMessage="1" showErrorMessage="1" sqref="AG5:AG9" xr:uid="{F4D8B1AF-41E8-4020-B0EE-1D6EBCEDB134}">
      <formula1>nrLightSourceType</formula1>
    </dataValidation>
    <dataValidation type="list" allowBlank="1" showInputMessage="1" showErrorMessage="1" sqref="AR5:AR9" xr:uid="{361DB1C6-FC2A-42C9-BF26-DEF9AD898444}">
      <formula1>nrReceptorType</formula1>
    </dataValidation>
    <dataValidation type="list" allowBlank="1" showInputMessage="1" showErrorMessage="1" sqref="AT5:AT9" xr:uid="{14936E1C-9C9B-49AB-90E2-DEA76BD67F1A}">
      <formula1>nrControlMethod</formula1>
    </dataValidation>
    <dataValidation type="list" allowBlank="1" showInputMessage="1" showErrorMessage="1" sqref="AW5:AW9" xr:uid="{3B755500-D359-4EFF-BA24-7F99DBC4986D}">
      <formula1>nrICPGroup</formula1>
    </dataValidation>
    <dataValidation type="list" allowBlank="1" showInputMessage="1" showErrorMessage="1" sqref="AZ5:AZ9" xr:uid="{14DA817E-27DB-445A-A9D7-1B414EF51BA1}">
      <formula1>nrBallastDriverLocation</formula1>
    </dataValidation>
    <dataValidation type="list" allowBlank="1" showInputMessage="1" showErrorMessage="1" sqref="BB5:BB9" xr:uid="{942F06BF-9A65-4724-997B-075E327D70F5}">
      <formula1>nrPowerSupplyLocation</formula1>
    </dataValidation>
  </dataValidations>
  <pageMargins left="0.7" right="0.7" top="0.75" bottom="0.75" header="0.3" footer="0.3"/>
  <pageSetup paperSize="9" orientation="portrait"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E7E13-A3FB-4C36-AD53-2E368DA6B020}">
  <sheetPr>
    <tabColor theme="3" tint="0.39997558519241921"/>
  </sheetPr>
  <dimension ref="A1:CE103"/>
  <sheetViews>
    <sheetView zoomScaleNormal="100" workbookViewId="0">
      <pane xSplit="7" ySplit="4" topLeftCell="Q5" activePane="bottomRight" state="frozen"/>
      <selection activeCell="J1" sqref="J1"/>
      <selection pane="topRight" activeCell="J1" sqref="J1"/>
      <selection pane="bottomLeft" activeCell="J1" sqref="J1"/>
      <selection pane="bottomRight" activeCell="A10" sqref="A10"/>
    </sheetView>
  </sheetViews>
  <sheetFormatPr defaultRowHeight="12.75" x14ac:dyDescent="0.2"/>
  <cols>
    <col min="3" max="3" width="10.140625" customWidth="1"/>
    <col min="4" max="4" width="9.7109375" customWidth="1"/>
    <col min="5" max="5" width="13.85546875" bestFit="1" customWidth="1"/>
    <col min="9" max="9" width="12.140625" customWidth="1"/>
    <col min="10" max="10" width="9.42578125" customWidth="1"/>
    <col min="11" max="11" width="13.85546875" customWidth="1"/>
    <col min="12" max="12" width="30.42578125" bestFit="1" customWidth="1"/>
    <col min="13" max="13" width="28.5703125" customWidth="1"/>
    <col min="14" max="14" width="22" customWidth="1"/>
    <col min="15" max="15" width="17.42578125" customWidth="1"/>
    <col min="16" max="16" width="18" customWidth="1"/>
    <col min="17" max="17" width="32.7109375" bestFit="1" customWidth="1"/>
    <col min="18" max="18" width="14.140625" customWidth="1"/>
    <col min="19" max="19" width="16" customWidth="1"/>
    <col min="20" max="20" width="15.140625" customWidth="1"/>
    <col min="21" max="21" width="17.42578125" customWidth="1"/>
    <col min="22" max="22" width="20.5703125" customWidth="1"/>
    <col min="23" max="23" width="11.5703125" customWidth="1"/>
    <col min="24" max="24" width="16.85546875" customWidth="1"/>
    <col min="25" max="25" width="21.42578125" customWidth="1"/>
    <col min="26" max="26" width="11.7109375" customWidth="1"/>
    <col min="27" max="27" width="24" bestFit="1" customWidth="1"/>
    <col min="28" max="28" width="19.85546875" bestFit="1" customWidth="1"/>
    <col min="29" max="29" width="20.42578125" bestFit="1" customWidth="1"/>
    <col min="30" max="30" width="17.7109375" customWidth="1"/>
    <col min="31" max="31" width="21.42578125" customWidth="1"/>
    <col min="32" max="32" width="17.140625" customWidth="1"/>
    <col min="33" max="33" width="15" customWidth="1"/>
    <col min="34" max="34" width="22.28515625" customWidth="1"/>
    <col min="35" max="35" width="24.85546875" customWidth="1"/>
    <col min="36" max="36" width="18.5703125" customWidth="1"/>
    <col min="37" max="37" width="15" customWidth="1"/>
    <col min="38" max="38" width="19" customWidth="1"/>
    <col min="39" max="39" width="14.5703125" customWidth="1"/>
    <col min="40" max="40" width="13.140625" customWidth="1"/>
    <col min="41" max="41" width="13.85546875" customWidth="1"/>
    <col min="42" max="42" width="13.28515625" customWidth="1"/>
    <col min="43" max="43" width="26" customWidth="1"/>
    <col min="44" max="44" width="20.5703125" customWidth="1"/>
    <col min="45" max="45" width="16.85546875" customWidth="1"/>
    <col min="46" max="46" width="19.7109375" customWidth="1"/>
    <col min="47" max="47" width="32.7109375" customWidth="1"/>
    <col min="48" max="48" width="19.7109375" customWidth="1"/>
    <col min="49" max="49" width="18.28515625" customWidth="1"/>
    <col min="50" max="50" width="14.28515625" customWidth="1"/>
    <col min="51" max="51" width="21.85546875" customWidth="1"/>
    <col min="52" max="52" width="17.42578125" customWidth="1"/>
    <col min="53" max="53" width="16.28515625" customWidth="1"/>
    <col min="54" max="54" width="17.140625" customWidth="1"/>
    <col min="55" max="55" width="22" customWidth="1"/>
    <col min="56" max="56" width="26.42578125" customWidth="1"/>
    <col min="57" max="57" width="19" customWidth="1"/>
    <col min="58" max="58" width="18.5703125" customWidth="1"/>
    <col min="59" max="59" width="19.5703125" customWidth="1"/>
    <col min="60" max="60" width="19.7109375" customWidth="1"/>
    <col min="61" max="61" width="27.42578125" customWidth="1"/>
    <col min="62" max="62" width="22.42578125" customWidth="1"/>
    <col min="63" max="63" width="19.7109375" customWidth="1"/>
    <col min="64" max="64" width="23.7109375" customWidth="1"/>
    <col min="65" max="65" width="22" customWidth="1"/>
    <col min="66" max="66" width="23.7109375" customWidth="1"/>
    <col min="67" max="67" width="31.7109375" customWidth="1"/>
    <col min="68" max="68" width="18" customWidth="1"/>
    <col min="69" max="69" width="22.42578125" customWidth="1"/>
    <col min="70" max="70" width="19.5703125" customWidth="1"/>
    <col min="71" max="71" width="15.28515625" customWidth="1"/>
    <col min="72" max="72" width="15.5703125" bestFit="1" customWidth="1"/>
    <col min="73" max="73" width="18.85546875" customWidth="1"/>
    <col min="74" max="74" width="15.42578125" customWidth="1"/>
    <col min="75" max="75" width="17.140625" customWidth="1"/>
    <col min="76" max="76" width="15.7109375" customWidth="1"/>
    <col min="77" max="77" width="13.28515625" customWidth="1"/>
    <col min="78" max="78" width="12.85546875" customWidth="1"/>
    <col min="79" max="79" width="16.7109375" customWidth="1"/>
    <col min="80" max="80" width="14.28515625" customWidth="1"/>
    <col min="81" max="81" width="14.42578125" bestFit="1" customWidth="1"/>
    <col min="82" max="82" width="13.28515625" customWidth="1"/>
    <col min="83" max="83" width="17.42578125" customWidth="1"/>
    <col min="84" max="84" width="13.42578125" bestFit="1" customWidth="1"/>
    <col min="102" max="102" width="14.42578125" bestFit="1" customWidth="1"/>
  </cols>
  <sheetData>
    <row r="1" spans="1:83" ht="123" customHeight="1" x14ac:dyDescent="0.2">
      <c r="A1" s="52" t="s">
        <v>3061</v>
      </c>
      <c r="B1" s="52" t="s">
        <v>5462</v>
      </c>
      <c r="C1" s="52" t="s">
        <v>3062</v>
      </c>
      <c r="D1" s="53" t="s">
        <v>3063</v>
      </c>
      <c r="E1" s="52" t="s">
        <v>3064</v>
      </c>
      <c r="F1" s="52" t="s">
        <v>3065</v>
      </c>
      <c r="G1" s="53" t="s">
        <v>3066</v>
      </c>
      <c r="H1" s="52" t="s">
        <v>3298</v>
      </c>
      <c r="I1" s="53" t="s">
        <v>3466</v>
      </c>
      <c r="J1" s="52" t="s">
        <v>3297</v>
      </c>
      <c r="K1" s="52" t="s">
        <v>3070</v>
      </c>
      <c r="L1" s="52" t="s">
        <v>3071</v>
      </c>
      <c r="M1" s="52" t="s">
        <v>3072</v>
      </c>
      <c r="N1" s="53" t="s">
        <v>3073</v>
      </c>
      <c r="O1" s="52" t="s">
        <v>3074</v>
      </c>
      <c r="P1" s="52" t="s">
        <v>3075</v>
      </c>
      <c r="Q1" s="52" t="s">
        <v>3077</v>
      </c>
      <c r="R1" s="52" t="s">
        <v>3078</v>
      </c>
      <c r="S1" s="52" t="s">
        <v>3079</v>
      </c>
      <c r="T1" s="53" t="s">
        <v>3228</v>
      </c>
      <c r="U1" s="53" t="s">
        <v>3467</v>
      </c>
      <c r="V1" s="53" t="s">
        <v>3302</v>
      </c>
      <c r="W1" s="53" t="s">
        <v>3468</v>
      </c>
      <c r="X1" s="53" t="s">
        <v>3304</v>
      </c>
      <c r="Y1" s="53" t="s">
        <v>3469</v>
      </c>
      <c r="Z1" s="52" t="s">
        <v>3080</v>
      </c>
      <c r="AA1" s="53" t="s">
        <v>3422</v>
      </c>
      <c r="AB1" s="53" t="s">
        <v>3470</v>
      </c>
      <c r="AC1" s="53" t="s">
        <v>3471</v>
      </c>
      <c r="AD1" s="52" t="s">
        <v>3472</v>
      </c>
      <c r="AE1" s="64" t="s">
        <v>3473</v>
      </c>
      <c r="AF1" s="52" t="s">
        <v>3474</v>
      </c>
      <c r="AG1" s="53" t="s">
        <v>3475</v>
      </c>
      <c r="AH1" s="53" t="s">
        <v>3476</v>
      </c>
      <c r="AI1" s="53" t="s">
        <v>3476</v>
      </c>
      <c r="AJ1" s="53" t="s">
        <v>3477</v>
      </c>
      <c r="AK1" s="53" t="s">
        <v>3478</v>
      </c>
      <c r="AL1" s="53" t="s">
        <v>3479</v>
      </c>
      <c r="AM1" s="53" t="s">
        <v>3480</v>
      </c>
      <c r="AN1" s="52" t="s">
        <v>3481</v>
      </c>
      <c r="AO1" s="53" t="s">
        <v>3482</v>
      </c>
      <c r="AP1" s="53" t="s">
        <v>3483</v>
      </c>
      <c r="AQ1" s="53" t="s">
        <v>3484</v>
      </c>
      <c r="AR1" s="53" t="s">
        <v>3485</v>
      </c>
      <c r="AS1" s="53" t="s">
        <v>3486</v>
      </c>
      <c r="AT1" s="53" t="s">
        <v>3487</v>
      </c>
      <c r="AU1" s="53" t="s">
        <v>3488</v>
      </c>
      <c r="AV1" s="53" t="s">
        <v>3489</v>
      </c>
      <c r="AW1" s="65" t="s">
        <v>3490</v>
      </c>
      <c r="AX1" s="53" t="s">
        <v>3491</v>
      </c>
      <c r="AY1" s="53" t="s">
        <v>3492</v>
      </c>
      <c r="AZ1" s="53" t="s">
        <v>3493</v>
      </c>
      <c r="BA1" s="53" t="s">
        <v>3494</v>
      </c>
      <c r="BB1" s="53" t="s">
        <v>3495</v>
      </c>
      <c r="BC1" s="53" t="s">
        <v>3496</v>
      </c>
      <c r="BD1" s="52" t="s">
        <v>3497</v>
      </c>
      <c r="BE1" s="52" t="s">
        <v>3498</v>
      </c>
      <c r="BF1" s="65" t="s">
        <v>3499</v>
      </c>
      <c r="BG1" s="53" t="s">
        <v>3500</v>
      </c>
      <c r="BH1" s="53" t="s">
        <v>3501</v>
      </c>
      <c r="BI1" s="53" t="s">
        <v>3502</v>
      </c>
      <c r="BJ1" s="53" t="s">
        <v>3503</v>
      </c>
      <c r="BK1" s="53" t="s">
        <v>3504</v>
      </c>
      <c r="BL1" s="53" t="s">
        <v>3505</v>
      </c>
      <c r="BM1" s="53" t="s">
        <v>3506</v>
      </c>
      <c r="BN1" s="53" t="s">
        <v>3507</v>
      </c>
      <c r="BO1" s="65" t="s">
        <v>3508</v>
      </c>
      <c r="BP1" s="53" t="s">
        <v>3509</v>
      </c>
      <c r="BQ1" s="53" t="s">
        <v>3510</v>
      </c>
      <c r="BR1" s="64" t="s">
        <v>3511</v>
      </c>
      <c r="BS1" s="53" t="s">
        <v>3432</v>
      </c>
      <c r="BT1" s="53" t="s">
        <v>3512</v>
      </c>
      <c r="BU1" s="53" t="s">
        <v>3513</v>
      </c>
      <c r="BV1" s="53" t="s">
        <v>3514</v>
      </c>
      <c r="BW1" s="53" t="s">
        <v>3514</v>
      </c>
      <c r="BX1" s="53" t="s">
        <v>3514</v>
      </c>
      <c r="BY1" s="53" t="s">
        <v>3514</v>
      </c>
      <c r="BZ1" s="53" t="s">
        <v>3514</v>
      </c>
      <c r="CA1" s="53" t="s">
        <v>3514</v>
      </c>
      <c r="CB1" s="53" t="s">
        <v>3514</v>
      </c>
      <c r="CC1" s="53" t="s">
        <v>3514</v>
      </c>
      <c r="CD1" s="53" t="s">
        <v>3514</v>
      </c>
      <c r="CE1" s="23"/>
    </row>
    <row r="2" spans="1:83" ht="15" customHeight="1" x14ac:dyDescent="0.2">
      <c r="A2" s="24"/>
      <c r="C2" s="24"/>
      <c r="D2" s="23"/>
      <c r="E2" s="24"/>
      <c r="F2" s="24"/>
      <c r="G2" s="23"/>
      <c r="H2" s="24"/>
      <c r="I2" s="23"/>
      <c r="J2" s="24"/>
      <c r="K2" s="24"/>
      <c r="L2" s="24"/>
      <c r="M2" s="24"/>
      <c r="N2" s="23"/>
      <c r="O2" s="24"/>
      <c r="P2" s="24"/>
      <c r="Q2" s="24"/>
      <c r="R2" s="24"/>
      <c r="S2" s="24"/>
      <c r="T2" s="23"/>
      <c r="U2" s="23"/>
      <c r="V2" s="23"/>
      <c r="W2" s="23"/>
      <c r="X2" s="23"/>
      <c r="Y2" s="23"/>
      <c r="Z2" s="24"/>
      <c r="AA2" s="23"/>
      <c r="AB2" s="23"/>
      <c r="AC2" s="23"/>
      <c r="AD2" s="24"/>
      <c r="AE2" s="27"/>
      <c r="AF2" s="24"/>
      <c r="AG2" s="23"/>
      <c r="AH2" s="23"/>
      <c r="AI2" s="23"/>
      <c r="AJ2" s="23"/>
      <c r="AK2" s="23"/>
      <c r="AL2" s="23"/>
      <c r="AM2" s="23"/>
      <c r="AN2" s="24"/>
      <c r="AO2" s="23"/>
      <c r="AP2" s="23"/>
      <c r="AQ2" s="23"/>
      <c r="AR2" s="23"/>
      <c r="AS2" s="23"/>
      <c r="AT2" s="23"/>
      <c r="AU2" s="23"/>
      <c r="AV2" s="23"/>
      <c r="AW2" s="28"/>
      <c r="AX2" s="23"/>
      <c r="AY2" s="23"/>
      <c r="AZ2" s="23"/>
      <c r="BA2" s="23"/>
      <c r="BB2" s="23"/>
      <c r="BC2" s="23"/>
      <c r="BD2" s="24"/>
      <c r="BE2" s="24"/>
      <c r="BF2" s="28"/>
      <c r="BG2" s="23"/>
      <c r="BH2" s="23"/>
      <c r="BI2" s="23"/>
      <c r="BJ2" s="23"/>
      <c r="BK2" s="23"/>
      <c r="BL2" s="23"/>
      <c r="BM2" s="23"/>
      <c r="BN2" s="23"/>
      <c r="BO2" s="28"/>
      <c r="BP2" s="23"/>
      <c r="BQ2" s="23"/>
      <c r="BR2" s="27"/>
      <c r="BS2" s="23"/>
      <c r="BT2" s="23"/>
      <c r="BU2" s="23"/>
      <c r="BV2" s="23"/>
      <c r="BW2" s="23"/>
      <c r="BX2" s="23"/>
      <c r="BY2" s="23"/>
      <c r="BZ2" s="23"/>
      <c r="CA2" s="23"/>
      <c r="CB2" s="23"/>
      <c r="CC2" s="23"/>
      <c r="CD2" s="23"/>
      <c r="CE2" s="23"/>
    </row>
    <row r="3" spans="1:83" ht="15" customHeight="1" x14ac:dyDescent="0.2">
      <c r="B3" s="47"/>
      <c r="C3" t="s">
        <v>3119</v>
      </c>
      <c r="D3" t="s">
        <v>7</v>
      </c>
      <c r="F3" t="s">
        <v>3120</v>
      </c>
      <c r="G3" t="s">
        <v>3121</v>
      </c>
      <c r="H3" t="s">
        <v>3123</v>
      </c>
      <c r="I3" t="s">
        <v>3124</v>
      </c>
      <c r="J3" t="s">
        <v>3122</v>
      </c>
      <c r="K3" t="s">
        <v>3333</v>
      </c>
      <c r="L3" t="s">
        <v>3125</v>
      </c>
      <c r="M3" t="s">
        <v>3334</v>
      </c>
      <c r="N3" t="s">
        <v>3335</v>
      </c>
      <c r="O3" t="s">
        <v>3336</v>
      </c>
      <c r="P3" t="s">
        <v>3127</v>
      </c>
      <c r="Q3" t="s">
        <v>3131</v>
      </c>
      <c r="R3" t="s">
        <v>3132</v>
      </c>
      <c r="S3" t="s">
        <v>3133</v>
      </c>
      <c r="T3" t="s">
        <v>3337</v>
      </c>
      <c r="U3" t="s">
        <v>3338</v>
      </c>
      <c r="V3" t="s">
        <v>3339</v>
      </c>
      <c r="W3" t="s">
        <v>3340</v>
      </c>
      <c r="X3" t="s">
        <v>3341</v>
      </c>
      <c r="Y3" t="s">
        <v>3342</v>
      </c>
      <c r="AA3" t="s">
        <v>3439</v>
      </c>
      <c r="AB3" t="s">
        <v>3521</v>
      </c>
      <c r="AC3" t="s">
        <v>3522</v>
      </c>
      <c r="AD3" t="s">
        <v>3523</v>
      </c>
      <c r="AE3" t="s">
        <v>3524</v>
      </c>
      <c r="AF3" t="s">
        <v>3525</v>
      </c>
      <c r="AG3" t="s">
        <v>3526</v>
      </c>
      <c r="AH3" t="s">
        <v>3527</v>
      </c>
      <c r="AI3" t="s">
        <v>3528</v>
      </c>
      <c r="AJ3" t="s">
        <v>3529</v>
      </c>
      <c r="AK3" t="s">
        <v>3530</v>
      </c>
      <c r="AL3" t="s">
        <v>3531</v>
      </c>
      <c r="AM3" t="s">
        <v>3532</v>
      </c>
      <c r="AN3" t="s">
        <v>3533</v>
      </c>
      <c r="AO3" t="s">
        <v>3534</v>
      </c>
      <c r="AP3" t="s">
        <v>3535</v>
      </c>
      <c r="AR3" t="s">
        <v>3536</v>
      </c>
      <c r="AS3" t="s">
        <v>3537</v>
      </c>
      <c r="AT3" t="s">
        <v>3538</v>
      </c>
      <c r="AU3" t="s">
        <v>3539</v>
      </c>
      <c r="AV3" t="s">
        <v>3540</v>
      </c>
      <c r="AW3" t="s">
        <v>3541</v>
      </c>
      <c r="AX3" t="s">
        <v>3542</v>
      </c>
      <c r="AY3" t="s">
        <v>3543</v>
      </c>
      <c r="AZ3" t="s">
        <v>3544</v>
      </c>
      <c r="BA3" t="s">
        <v>3545</v>
      </c>
      <c r="BB3" t="s">
        <v>3546</v>
      </c>
      <c r="BC3" t="s">
        <v>3547</v>
      </c>
      <c r="BD3" t="s">
        <v>3548</v>
      </c>
      <c r="BE3" t="s">
        <v>3549</v>
      </c>
      <c r="BF3" t="s">
        <v>3550</v>
      </c>
      <c r="BG3" t="s">
        <v>3551</v>
      </c>
      <c r="BH3" t="s">
        <v>3552</v>
      </c>
      <c r="BI3" t="s">
        <v>3553</v>
      </c>
      <c r="BJ3" t="s">
        <v>3554</v>
      </c>
      <c r="BK3" t="s">
        <v>3555</v>
      </c>
      <c r="BL3" t="s">
        <v>3556</v>
      </c>
      <c r="BM3" t="s">
        <v>3557</v>
      </c>
      <c r="BN3" t="s">
        <v>3558</v>
      </c>
      <c r="BO3" t="s">
        <v>3559</v>
      </c>
      <c r="BP3" t="s">
        <v>3560</v>
      </c>
      <c r="BQ3" t="s">
        <v>3561</v>
      </c>
      <c r="BR3" t="s">
        <v>3562</v>
      </c>
      <c r="BS3" t="s">
        <v>3449</v>
      </c>
      <c r="BT3" t="s">
        <v>3563</v>
      </c>
      <c r="BU3" t="s">
        <v>3564</v>
      </c>
      <c r="BV3" t="s">
        <v>3454</v>
      </c>
      <c r="BW3" t="s">
        <v>3515</v>
      </c>
      <c r="BX3" t="s">
        <v>3516</v>
      </c>
      <c r="BY3" t="s">
        <v>3438</v>
      </c>
      <c r="BZ3" t="s">
        <v>3517</v>
      </c>
      <c r="CA3" t="s">
        <v>3465</v>
      </c>
      <c r="CB3" t="s">
        <v>3518</v>
      </c>
      <c r="CC3" t="s">
        <v>3519</v>
      </c>
      <c r="CD3" t="s">
        <v>3520</v>
      </c>
      <c r="CE3" t="s">
        <v>3165</v>
      </c>
    </row>
    <row r="4" spans="1:83" x14ac:dyDescent="0.2">
      <c r="A4" t="s">
        <v>8</v>
      </c>
      <c r="B4" t="s">
        <v>5463</v>
      </c>
      <c r="C4" t="s">
        <v>20</v>
      </c>
      <c r="D4" t="s">
        <v>3173</v>
      </c>
      <c r="E4" t="s">
        <v>3174</v>
      </c>
      <c r="F4" t="s">
        <v>3175</v>
      </c>
      <c r="G4" t="s">
        <v>3176</v>
      </c>
      <c r="H4" t="s">
        <v>3367</v>
      </c>
      <c r="I4" t="s">
        <v>3178</v>
      </c>
      <c r="J4" t="s">
        <v>9</v>
      </c>
      <c r="K4" t="s">
        <v>89</v>
      </c>
      <c r="L4" t="s">
        <v>10</v>
      </c>
      <c r="M4" t="s">
        <v>3179</v>
      </c>
      <c r="N4" t="s">
        <v>3180</v>
      </c>
      <c r="O4" t="s">
        <v>3407</v>
      </c>
      <c r="P4" t="s">
        <v>3182</v>
      </c>
      <c r="Q4" t="s">
        <v>14</v>
      </c>
      <c r="R4" t="s">
        <v>3186</v>
      </c>
      <c r="S4" t="s">
        <v>3187</v>
      </c>
      <c r="T4" t="s">
        <v>3185</v>
      </c>
      <c r="U4" t="s">
        <v>220</v>
      </c>
      <c r="V4" t="s">
        <v>419</v>
      </c>
      <c r="W4" t="s">
        <v>3371</v>
      </c>
      <c r="X4" t="s">
        <v>3372</v>
      </c>
      <c r="Y4" t="s">
        <v>504</v>
      </c>
      <c r="Z4" t="s">
        <v>3188</v>
      </c>
      <c r="AA4" t="s">
        <v>3455</v>
      </c>
      <c r="AB4" t="s">
        <v>2209</v>
      </c>
      <c r="AC4" t="s">
        <v>2319</v>
      </c>
      <c r="AD4" t="s">
        <v>2292</v>
      </c>
      <c r="AE4" t="s">
        <v>975</v>
      </c>
      <c r="AF4" t="s">
        <v>1244</v>
      </c>
      <c r="AG4" t="s">
        <v>2264</v>
      </c>
      <c r="AH4" t="s">
        <v>3565</v>
      </c>
      <c r="AI4" t="s">
        <v>3566</v>
      </c>
      <c r="AJ4" t="s">
        <v>3567</v>
      </c>
      <c r="AK4" t="s">
        <v>3568</v>
      </c>
      <c r="AL4" t="s">
        <v>3569</v>
      </c>
      <c r="AM4" t="s">
        <v>3570</v>
      </c>
      <c r="AN4" t="s">
        <v>3571</v>
      </c>
      <c r="AO4" t="s">
        <v>3572</v>
      </c>
      <c r="AP4" t="s">
        <v>1557</v>
      </c>
      <c r="AQ4" t="s">
        <v>3573</v>
      </c>
      <c r="AR4" t="s">
        <v>3574</v>
      </c>
      <c r="AS4" t="s">
        <v>3575</v>
      </c>
      <c r="AT4" t="s">
        <v>3576</v>
      </c>
      <c r="AU4" t="s">
        <v>3577</v>
      </c>
      <c r="AV4" t="s">
        <v>3578</v>
      </c>
      <c r="AW4" t="s">
        <v>3579</v>
      </c>
      <c r="AX4" t="s">
        <v>1163</v>
      </c>
      <c r="AY4" t="s">
        <v>3580</v>
      </c>
      <c r="AZ4" t="s">
        <v>3581</v>
      </c>
      <c r="BA4" t="s">
        <v>1806</v>
      </c>
      <c r="BB4" t="s">
        <v>3582</v>
      </c>
      <c r="BC4" t="s">
        <v>1964</v>
      </c>
      <c r="BD4" t="s">
        <v>3583</v>
      </c>
      <c r="BE4" t="s">
        <v>2132</v>
      </c>
      <c r="BF4" t="s">
        <v>3584</v>
      </c>
      <c r="BG4" t="s">
        <v>3585</v>
      </c>
      <c r="BH4" t="s">
        <v>1917</v>
      </c>
      <c r="BI4" t="s">
        <v>3586</v>
      </c>
      <c r="BJ4" t="s">
        <v>3587</v>
      </c>
      <c r="BK4" t="s">
        <v>3588</v>
      </c>
      <c r="BL4" t="s">
        <v>3589</v>
      </c>
      <c r="BM4" t="s">
        <v>3590</v>
      </c>
      <c r="BN4" t="s">
        <v>3591</v>
      </c>
      <c r="BO4" t="s">
        <v>3592</v>
      </c>
      <c r="BP4" t="s">
        <v>1944</v>
      </c>
      <c r="BQ4" t="s">
        <v>3593</v>
      </c>
      <c r="BR4" t="s">
        <v>3594</v>
      </c>
      <c r="BS4" t="s">
        <v>3459</v>
      </c>
      <c r="BT4" t="s">
        <v>2005</v>
      </c>
      <c r="BU4" t="s">
        <v>2065</v>
      </c>
      <c r="BV4" t="s">
        <v>3464</v>
      </c>
      <c r="BW4" t="s">
        <v>3595</v>
      </c>
      <c r="BX4" t="s">
        <v>3596</v>
      </c>
      <c r="BY4" t="s">
        <v>3597</v>
      </c>
      <c r="BZ4" t="s">
        <v>3598</v>
      </c>
      <c r="CA4" t="s">
        <v>3599</v>
      </c>
      <c r="CB4" t="s">
        <v>3600</v>
      </c>
      <c r="CC4" t="s">
        <v>3601</v>
      </c>
      <c r="CD4" t="s">
        <v>3602</v>
      </c>
      <c r="CE4" t="s">
        <v>3219</v>
      </c>
    </row>
    <row r="5" spans="1:83" x14ac:dyDescent="0.2">
      <c r="A5" s="55"/>
      <c r="B5" s="55"/>
      <c r="C5" s="55"/>
      <c r="D5" s="55" t="str">
        <f>IF(Pipe[[#This Row],[Road Name]]="","",VLOOKUP(Pipe[[#This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row>
    <row r="6" spans="1:83" x14ac:dyDescent="0.2">
      <c r="A6" s="55"/>
      <c r="B6" s="55"/>
      <c r="C6" s="55"/>
      <c r="D6" s="55" t="str">
        <f>IF(Pipe[[#This Row],[Road Name]]="","",VLOOKUP(Pipe[[#This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row>
    <row r="7" spans="1:83" x14ac:dyDescent="0.2">
      <c r="A7" s="55"/>
      <c r="B7" s="55"/>
      <c r="C7" s="55"/>
      <c r="D7" s="55" t="str">
        <f>IF(Pipe[[#This Row],[Road Name]]="","",VLOOKUP(Pipe[[#This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c r="BM7" s="55"/>
      <c r="BN7" s="55"/>
      <c r="BO7" s="55"/>
      <c r="BP7" s="55"/>
      <c r="BQ7" s="55"/>
      <c r="BR7" s="55"/>
      <c r="BS7" s="55"/>
      <c r="BT7" s="55"/>
      <c r="BU7" s="55"/>
      <c r="BV7" s="55"/>
      <c r="BW7" s="55"/>
      <c r="BX7" s="55"/>
      <c r="BY7" s="55"/>
      <c r="BZ7" s="55"/>
      <c r="CA7" s="55"/>
      <c r="CB7" s="55"/>
      <c r="CC7" s="55"/>
      <c r="CD7" s="55"/>
      <c r="CE7" s="55"/>
    </row>
    <row r="8" spans="1:83" x14ac:dyDescent="0.2">
      <c r="A8" s="55"/>
      <c r="B8" s="55"/>
      <c r="C8" s="55"/>
      <c r="D8" s="55" t="str">
        <f>IF(Pipe[[#This Row],[Road Name]]="","",VLOOKUP(Pipe[[#This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c r="BM8" s="55"/>
      <c r="BN8" s="55"/>
      <c r="BO8" s="55"/>
      <c r="BP8" s="55"/>
      <c r="BQ8" s="55"/>
      <c r="BR8" s="55"/>
      <c r="BS8" s="55"/>
      <c r="BT8" s="55"/>
      <c r="BU8" s="55"/>
      <c r="BV8" s="55"/>
      <c r="BW8" s="55"/>
      <c r="BX8" s="55"/>
      <c r="BY8" s="55"/>
      <c r="BZ8" s="55"/>
      <c r="CA8" s="55"/>
      <c r="CB8" s="55"/>
      <c r="CC8" s="55"/>
      <c r="CD8" s="55"/>
      <c r="CE8" s="55"/>
    </row>
    <row r="9" spans="1:83" x14ac:dyDescent="0.2">
      <c r="A9" s="55"/>
      <c r="B9" s="55"/>
      <c r="C9" s="55"/>
      <c r="D9" s="55" t="str">
        <f>IF(Pipe[[#This Row],[Road Name]]="","",VLOOKUP(Pipe[[#This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c r="BM9" s="55"/>
      <c r="BN9" s="55"/>
      <c r="BO9" s="55"/>
      <c r="BP9" s="55"/>
      <c r="BQ9" s="55"/>
      <c r="BR9" s="55"/>
      <c r="BS9" s="55"/>
      <c r="BT9" s="55"/>
      <c r="BU9" s="55"/>
      <c r="BV9" s="55"/>
      <c r="BW9" s="55"/>
      <c r="BX9" s="55"/>
      <c r="BY9" s="55"/>
      <c r="BZ9" s="55"/>
      <c r="CA9" s="55"/>
      <c r="CB9" s="55"/>
      <c r="CC9" s="55"/>
      <c r="CD9" s="55"/>
      <c r="CE9" s="55"/>
    </row>
    <row r="11" spans="1:83" x14ac:dyDescent="0.2">
      <c r="AD11" s="3"/>
    </row>
    <row r="13" spans="1:83" x14ac:dyDescent="0.2">
      <c r="D13" t="str">
        <f t="shared" ref="D13:D43" si="0">IF(E13&lt;&gt;"",VLOOKUP(E13,nrRoads,2,FALSE),"")</f>
        <v/>
      </c>
      <c r="I13" t="str">
        <f t="shared" ref="I13:I43" si="1">IF(ISNUMBER(H13),H13,"")</f>
        <v/>
      </c>
    </row>
    <row r="14" spans="1:83" x14ac:dyDescent="0.2">
      <c r="D14" t="str">
        <f t="shared" si="0"/>
        <v/>
      </c>
      <c r="I14" t="str">
        <f t="shared" si="1"/>
        <v/>
      </c>
    </row>
    <row r="15" spans="1:83" x14ac:dyDescent="0.2">
      <c r="D15" t="str">
        <f t="shared" si="0"/>
        <v/>
      </c>
      <c r="I15" t="str">
        <f t="shared" si="1"/>
        <v/>
      </c>
    </row>
    <row r="16" spans="1:83" x14ac:dyDescent="0.2">
      <c r="D16" t="str">
        <f t="shared" si="0"/>
        <v/>
      </c>
      <c r="I16" t="str">
        <f t="shared" si="1"/>
        <v/>
      </c>
    </row>
    <row r="17" spans="4:9" x14ac:dyDescent="0.2">
      <c r="D17" t="str">
        <f t="shared" si="0"/>
        <v/>
      </c>
      <c r="I17" t="str">
        <f t="shared" si="1"/>
        <v/>
      </c>
    </row>
    <row r="18" spans="4:9" x14ac:dyDescent="0.2">
      <c r="D18" t="str">
        <f t="shared" si="0"/>
        <v/>
      </c>
      <c r="I18" t="str">
        <f t="shared" si="1"/>
        <v/>
      </c>
    </row>
    <row r="19" spans="4:9" x14ac:dyDescent="0.2">
      <c r="D19" t="str">
        <f t="shared" si="0"/>
        <v/>
      </c>
      <c r="I19" t="str">
        <f t="shared" si="1"/>
        <v/>
      </c>
    </row>
    <row r="20" spans="4:9" x14ac:dyDescent="0.2">
      <c r="D20" t="str">
        <f t="shared" si="0"/>
        <v/>
      </c>
      <c r="I20" t="str">
        <f t="shared" si="1"/>
        <v/>
      </c>
    </row>
    <row r="21" spans="4:9" x14ac:dyDescent="0.2">
      <c r="D21" t="str">
        <f t="shared" si="0"/>
        <v/>
      </c>
      <c r="I21" t="str">
        <f t="shared" si="1"/>
        <v/>
      </c>
    </row>
    <row r="22" spans="4:9" x14ac:dyDescent="0.2">
      <c r="D22" t="str">
        <f t="shared" si="0"/>
        <v/>
      </c>
      <c r="I22" t="str">
        <f t="shared" si="1"/>
        <v/>
      </c>
    </row>
    <row r="23" spans="4:9" x14ac:dyDescent="0.2">
      <c r="D23" t="str">
        <f t="shared" si="0"/>
        <v/>
      </c>
      <c r="I23" t="str">
        <f t="shared" si="1"/>
        <v/>
      </c>
    </row>
    <row r="24" spans="4:9" x14ac:dyDescent="0.2">
      <c r="D24" t="str">
        <f t="shared" si="0"/>
        <v/>
      </c>
      <c r="I24" t="str">
        <f t="shared" si="1"/>
        <v/>
      </c>
    </row>
    <row r="25" spans="4:9" x14ac:dyDescent="0.2">
      <c r="D25" t="str">
        <f t="shared" si="0"/>
        <v/>
      </c>
      <c r="I25" t="str">
        <f t="shared" si="1"/>
        <v/>
      </c>
    </row>
    <row r="26" spans="4:9" x14ac:dyDescent="0.2">
      <c r="D26" t="str">
        <f t="shared" si="0"/>
        <v/>
      </c>
      <c r="I26" t="str">
        <f t="shared" si="1"/>
        <v/>
      </c>
    </row>
    <row r="27" spans="4:9" x14ac:dyDescent="0.2">
      <c r="D27" t="str">
        <f t="shared" si="0"/>
        <v/>
      </c>
      <c r="I27" t="str">
        <f t="shared" si="1"/>
        <v/>
      </c>
    </row>
    <row r="28" spans="4:9" x14ac:dyDescent="0.2">
      <c r="D28" t="str">
        <f t="shared" si="0"/>
        <v/>
      </c>
      <c r="I28" t="str">
        <f t="shared" si="1"/>
        <v/>
      </c>
    </row>
    <row r="29" spans="4:9" x14ac:dyDescent="0.2">
      <c r="D29" t="str">
        <f t="shared" si="0"/>
        <v/>
      </c>
      <c r="I29" t="str">
        <f t="shared" si="1"/>
        <v/>
      </c>
    </row>
    <row r="30" spans="4:9" x14ac:dyDescent="0.2">
      <c r="D30" t="str">
        <f t="shared" si="0"/>
        <v/>
      </c>
      <c r="I30" t="str">
        <f t="shared" si="1"/>
        <v/>
      </c>
    </row>
    <row r="31" spans="4:9" x14ac:dyDescent="0.2">
      <c r="D31" t="str">
        <f t="shared" si="0"/>
        <v/>
      </c>
      <c r="I31" t="str">
        <f t="shared" si="1"/>
        <v/>
      </c>
    </row>
    <row r="32" spans="4:9" x14ac:dyDescent="0.2">
      <c r="D32" t="str">
        <f t="shared" si="0"/>
        <v/>
      </c>
      <c r="I32" t="str">
        <f t="shared" si="1"/>
        <v/>
      </c>
    </row>
    <row r="33" spans="4:9" x14ac:dyDescent="0.2">
      <c r="D33" t="str">
        <f t="shared" si="0"/>
        <v/>
      </c>
      <c r="I33" t="str">
        <f t="shared" si="1"/>
        <v/>
      </c>
    </row>
    <row r="34" spans="4:9" x14ac:dyDescent="0.2">
      <c r="D34" t="str">
        <f t="shared" si="0"/>
        <v/>
      </c>
      <c r="I34" t="str">
        <f t="shared" si="1"/>
        <v/>
      </c>
    </row>
    <row r="35" spans="4:9" x14ac:dyDescent="0.2">
      <c r="D35" t="str">
        <f t="shared" si="0"/>
        <v/>
      </c>
      <c r="I35" t="str">
        <f t="shared" si="1"/>
        <v/>
      </c>
    </row>
    <row r="36" spans="4:9" x14ac:dyDescent="0.2">
      <c r="D36" t="str">
        <f t="shared" si="0"/>
        <v/>
      </c>
      <c r="I36" t="str">
        <f t="shared" si="1"/>
        <v/>
      </c>
    </row>
    <row r="37" spans="4:9" x14ac:dyDescent="0.2">
      <c r="D37" t="str">
        <f t="shared" si="0"/>
        <v/>
      </c>
      <c r="I37" t="str">
        <f t="shared" si="1"/>
        <v/>
      </c>
    </row>
    <row r="38" spans="4:9" x14ac:dyDescent="0.2">
      <c r="D38" t="str">
        <f t="shared" si="0"/>
        <v/>
      </c>
      <c r="I38" t="str">
        <f t="shared" si="1"/>
        <v/>
      </c>
    </row>
    <row r="39" spans="4:9" x14ac:dyDescent="0.2">
      <c r="D39" t="str">
        <f t="shared" si="0"/>
        <v/>
      </c>
      <c r="I39" t="str">
        <f t="shared" si="1"/>
        <v/>
      </c>
    </row>
    <row r="40" spans="4:9" x14ac:dyDescent="0.2">
      <c r="D40" t="str">
        <f t="shared" si="0"/>
        <v/>
      </c>
      <c r="I40" t="str">
        <f t="shared" si="1"/>
        <v/>
      </c>
    </row>
    <row r="41" spans="4:9" x14ac:dyDescent="0.2">
      <c r="D41" t="str">
        <f t="shared" si="0"/>
        <v/>
      </c>
      <c r="I41" t="str">
        <f t="shared" si="1"/>
        <v/>
      </c>
    </row>
    <row r="42" spans="4:9" x14ac:dyDescent="0.2">
      <c r="D42" t="str">
        <f t="shared" si="0"/>
        <v/>
      </c>
      <c r="I42" t="str">
        <f t="shared" si="1"/>
        <v/>
      </c>
    </row>
    <row r="43" spans="4:9" x14ac:dyDescent="0.2">
      <c r="D43" t="str">
        <f t="shared" si="0"/>
        <v/>
      </c>
      <c r="I43" t="str">
        <f t="shared" si="1"/>
        <v/>
      </c>
    </row>
    <row r="44" spans="4:9" x14ac:dyDescent="0.2">
      <c r="D44" t="str">
        <f t="shared" ref="D44:D68" si="2">IF($E44&lt;&gt;"",VLOOKUP($E44,nrRoads,2,FALSE),"")</f>
        <v/>
      </c>
    </row>
    <row r="45" spans="4:9" x14ac:dyDescent="0.2">
      <c r="D45" t="str">
        <f t="shared" si="2"/>
        <v/>
      </c>
    </row>
    <row r="46" spans="4:9" x14ac:dyDescent="0.2">
      <c r="D46" t="str">
        <f t="shared" si="2"/>
        <v/>
      </c>
    </row>
    <row r="47" spans="4:9" x14ac:dyDescent="0.2">
      <c r="D47" t="str">
        <f t="shared" si="2"/>
        <v/>
      </c>
    </row>
    <row r="48" spans="4:9" x14ac:dyDescent="0.2">
      <c r="D48" t="str">
        <f t="shared" si="2"/>
        <v/>
      </c>
    </row>
    <row r="49" spans="4:4" x14ac:dyDescent="0.2">
      <c r="D49" t="str">
        <f t="shared" si="2"/>
        <v/>
      </c>
    </row>
    <row r="50" spans="4:4" x14ac:dyDescent="0.2">
      <c r="D50" t="str">
        <f t="shared" si="2"/>
        <v/>
      </c>
    </row>
    <row r="51" spans="4:4" x14ac:dyDescent="0.2">
      <c r="D51" t="str">
        <f t="shared" si="2"/>
        <v/>
      </c>
    </row>
    <row r="52" spans="4:4" x14ac:dyDescent="0.2">
      <c r="D52" t="str">
        <f t="shared" si="2"/>
        <v/>
      </c>
    </row>
    <row r="53" spans="4:4" x14ac:dyDescent="0.2">
      <c r="D53" t="str">
        <f t="shared" si="2"/>
        <v/>
      </c>
    </row>
    <row r="54" spans="4:4" x14ac:dyDescent="0.2">
      <c r="D54" t="str">
        <f t="shared" si="2"/>
        <v/>
      </c>
    </row>
    <row r="55" spans="4:4" x14ac:dyDescent="0.2">
      <c r="D55" t="str">
        <f t="shared" si="2"/>
        <v/>
      </c>
    </row>
    <row r="56" spans="4:4" x14ac:dyDescent="0.2">
      <c r="D56" t="str">
        <f t="shared" si="2"/>
        <v/>
      </c>
    </row>
    <row r="57" spans="4:4" x14ac:dyDescent="0.2">
      <c r="D57" t="str">
        <f t="shared" si="2"/>
        <v/>
      </c>
    </row>
    <row r="58" spans="4:4" x14ac:dyDescent="0.2">
      <c r="D58" t="str">
        <f t="shared" si="2"/>
        <v/>
      </c>
    </row>
    <row r="59" spans="4:4" x14ac:dyDescent="0.2">
      <c r="D59" t="str">
        <f t="shared" si="2"/>
        <v/>
      </c>
    </row>
    <row r="60" spans="4:4" x14ac:dyDescent="0.2">
      <c r="D60" t="str">
        <f t="shared" si="2"/>
        <v/>
      </c>
    </row>
    <row r="61" spans="4:4" x14ac:dyDescent="0.2">
      <c r="D61" t="str">
        <f t="shared" si="2"/>
        <v/>
      </c>
    </row>
    <row r="62" spans="4:4" x14ac:dyDescent="0.2">
      <c r="D62" t="str">
        <f t="shared" si="2"/>
        <v/>
      </c>
    </row>
    <row r="63" spans="4:4" x14ac:dyDescent="0.2">
      <c r="D63" t="str">
        <f t="shared" si="2"/>
        <v/>
      </c>
    </row>
    <row r="64" spans="4:4" x14ac:dyDescent="0.2">
      <c r="D64" t="str">
        <f t="shared" si="2"/>
        <v/>
      </c>
    </row>
    <row r="65" spans="4:4" x14ac:dyDescent="0.2">
      <c r="D65" t="str">
        <f t="shared" si="2"/>
        <v/>
      </c>
    </row>
    <row r="66" spans="4:4" x14ac:dyDescent="0.2">
      <c r="D66" t="str">
        <f t="shared" si="2"/>
        <v/>
      </c>
    </row>
    <row r="67" spans="4:4" x14ac:dyDescent="0.2">
      <c r="D67" t="str">
        <f t="shared" si="2"/>
        <v/>
      </c>
    </row>
    <row r="68" spans="4:4" x14ac:dyDescent="0.2">
      <c r="D68" t="str">
        <f t="shared" si="2"/>
        <v/>
      </c>
    </row>
    <row r="69" spans="4:4" x14ac:dyDescent="0.2">
      <c r="D69" t="str">
        <f t="shared" ref="D69:D103" si="3">IF($E69&lt;&gt;"",VLOOKUP($E69,nrRoads,2,FALSE),"")</f>
        <v/>
      </c>
    </row>
    <row r="70" spans="4:4" x14ac:dyDescent="0.2">
      <c r="D70" t="str">
        <f t="shared" si="3"/>
        <v/>
      </c>
    </row>
    <row r="71" spans="4:4" x14ac:dyDescent="0.2">
      <c r="D71" t="str">
        <f t="shared" si="3"/>
        <v/>
      </c>
    </row>
    <row r="72" spans="4:4" x14ac:dyDescent="0.2">
      <c r="D72" t="str">
        <f t="shared" si="3"/>
        <v/>
      </c>
    </row>
    <row r="73" spans="4:4" x14ac:dyDescent="0.2">
      <c r="D73" t="str">
        <f t="shared" si="3"/>
        <v/>
      </c>
    </row>
    <row r="74" spans="4:4" x14ac:dyDescent="0.2">
      <c r="D74" t="str">
        <f t="shared" si="3"/>
        <v/>
      </c>
    </row>
    <row r="75" spans="4:4" x14ac:dyDescent="0.2">
      <c r="D75" t="str">
        <f t="shared" si="3"/>
        <v/>
      </c>
    </row>
    <row r="76" spans="4:4" x14ac:dyDescent="0.2">
      <c r="D76" t="str">
        <f t="shared" si="3"/>
        <v/>
      </c>
    </row>
    <row r="77" spans="4:4" x14ac:dyDescent="0.2">
      <c r="D77" t="str">
        <f t="shared" si="3"/>
        <v/>
      </c>
    </row>
    <row r="78" spans="4:4" x14ac:dyDescent="0.2">
      <c r="D78" t="str">
        <f t="shared" si="3"/>
        <v/>
      </c>
    </row>
    <row r="79" spans="4:4" x14ac:dyDescent="0.2">
      <c r="D79" t="str">
        <f t="shared" si="3"/>
        <v/>
      </c>
    </row>
    <row r="80" spans="4:4" x14ac:dyDescent="0.2">
      <c r="D80" t="str">
        <f t="shared" si="3"/>
        <v/>
      </c>
    </row>
    <row r="81" spans="4:4" x14ac:dyDescent="0.2">
      <c r="D81" t="str">
        <f t="shared" si="3"/>
        <v/>
      </c>
    </row>
    <row r="82" spans="4:4" x14ac:dyDescent="0.2">
      <c r="D82" t="str">
        <f t="shared" si="3"/>
        <v/>
      </c>
    </row>
    <row r="83" spans="4:4" x14ac:dyDescent="0.2">
      <c r="D83" t="str">
        <f t="shared" si="3"/>
        <v/>
      </c>
    </row>
    <row r="84" spans="4:4" x14ac:dyDescent="0.2">
      <c r="D84" t="str">
        <f t="shared" si="3"/>
        <v/>
      </c>
    </row>
    <row r="85" spans="4:4" x14ac:dyDescent="0.2">
      <c r="D85" t="str">
        <f t="shared" si="3"/>
        <v/>
      </c>
    </row>
    <row r="86" spans="4:4" x14ac:dyDescent="0.2">
      <c r="D86" t="str">
        <f t="shared" si="3"/>
        <v/>
      </c>
    </row>
    <row r="87" spans="4:4" x14ac:dyDescent="0.2">
      <c r="D87" t="str">
        <f t="shared" si="3"/>
        <v/>
      </c>
    </row>
    <row r="88" spans="4:4" x14ac:dyDescent="0.2">
      <c r="D88" t="str">
        <f t="shared" si="3"/>
        <v/>
      </c>
    </row>
    <row r="89" spans="4:4" x14ac:dyDescent="0.2">
      <c r="D89" t="str">
        <f t="shared" si="3"/>
        <v/>
      </c>
    </row>
    <row r="90" spans="4:4" x14ac:dyDescent="0.2">
      <c r="D90" t="str">
        <f t="shared" si="3"/>
        <v/>
      </c>
    </row>
    <row r="91" spans="4:4" x14ac:dyDescent="0.2">
      <c r="D91" t="str">
        <f t="shared" si="3"/>
        <v/>
      </c>
    </row>
    <row r="92" spans="4:4" x14ac:dyDescent="0.2">
      <c r="D92" t="str">
        <f t="shared" si="3"/>
        <v/>
      </c>
    </row>
    <row r="93" spans="4:4" x14ac:dyDescent="0.2">
      <c r="D93" t="str">
        <f t="shared" si="3"/>
        <v/>
      </c>
    </row>
    <row r="94" spans="4:4" x14ac:dyDescent="0.2">
      <c r="D94" t="str">
        <f t="shared" si="3"/>
        <v/>
      </c>
    </row>
    <row r="95" spans="4:4" x14ac:dyDescent="0.2">
      <c r="D95" t="str">
        <f t="shared" si="3"/>
        <v/>
      </c>
    </row>
    <row r="96" spans="4:4" x14ac:dyDescent="0.2">
      <c r="D96" t="str">
        <f t="shared" si="3"/>
        <v/>
      </c>
    </row>
    <row r="97" spans="4:4" x14ac:dyDescent="0.2">
      <c r="D97" t="str">
        <f t="shared" si="3"/>
        <v/>
      </c>
    </row>
    <row r="98" spans="4:4" x14ac:dyDescent="0.2">
      <c r="D98" t="str">
        <f t="shared" si="3"/>
        <v/>
      </c>
    </row>
    <row r="99" spans="4:4" x14ac:dyDescent="0.2">
      <c r="D99" t="str">
        <f t="shared" si="3"/>
        <v/>
      </c>
    </row>
    <row r="100" spans="4:4" x14ac:dyDescent="0.2">
      <c r="D100" t="str">
        <f t="shared" si="3"/>
        <v/>
      </c>
    </row>
    <row r="101" spans="4:4" x14ac:dyDescent="0.2">
      <c r="D101" t="str">
        <f t="shared" si="3"/>
        <v/>
      </c>
    </row>
    <row r="102" spans="4:4" x14ac:dyDescent="0.2">
      <c r="D102" t="str">
        <f t="shared" si="3"/>
        <v/>
      </c>
    </row>
    <row r="103" spans="4:4" x14ac:dyDescent="0.2">
      <c r="D103" t="str">
        <f t="shared" si="3"/>
        <v/>
      </c>
    </row>
  </sheetData>
  <conditionalFormatting sqref="O5:O9">
    <cfRule type="expression" dxfId="131" priority="19" stopIfTrue="1">
      <formula>OR($K5="Planned", $K5="Designed", $K5="Under Construction")</formula>
    </cfRule>
  </conditionalFormatting>
  <conditionalFormatting sqref="O5:Y9 AD5:AG9 AK5:AO9 AQ5:BA9 BC5:BD9 BF5:CD9 A5:A9 D5:M9 AA5:AB9">
    <cfRule type="containsBlanks" dxfId="130" priority="22" stopIfTrue="1">
      <formula>LEN(TRIM(A5))=0</formula>
    </cfRule>
  </conditionalFormatting>
  <conditionalFormatting sqref="R5:R9">
    <cfRule type="expression" dxfId="129" priority="20" stopIfTrue="1">
      <formula>NOT(OR($Q5="Sealed Road Resurfacing", $Q5="Sealed Road Pavement Rehabilitation"))</formula>
    </cfRule>
  </conditionalFormatting>
  <conditionalFormatting sqref="T5:U9">
    <cfRule type="expression" dxfId="128" priority="18" stopIfTrue="1">
      <formula>NOT(OR($K5="Removed", $K5="Decommissioned"))</formula>
    </cfRule>
  </conditionalFormatting>
  <conditionalFormatting sqref="W5:W9">
    <cfRule type="expression" dxfId="127" priority="14" stopIfTrue="1">
      <formula>NOT($V5="Replaces Existing")</formula>
    </cfRule>
  </conditionalFormatting>
  <conditionalFormatting sqref="X5:Y9">
    <cfRule type="expression" dxfId="126" priority="16" stopIfTrue="1">
      <formula>NOT(AND($K5="Removed", OR($V5="Replaced", $V5="Replaces Existing")))</formula>
    </cfRule>
  </conditionalFormatting>
  <conditionalFormatting sqref="AE5:AE9">
    <cfRule type="expression" dxfId="125" priority="13" stopIfTrue="1">
      <formula>NOT(OR($AD5="Pipe Material",$AD5="Aluminium",$AD5="Cast Iron",$AD5="Ductile Iron",$AD5="Concrete",$AD5="Earthenware",$AD5="Polyethylene (PE)",$AD5="Polyvinyl Chloride (PVC)",$AD5="Fibre Reinforced Plastic (FRP)",$AD5="Steel - Galvanised",$AD5="Steel - Ungalvanised",$AD5="Stainless Steel"))</formula>
    </cfRule>
  </conditionalFormatting>
  <conditionalFormatting sqref="AL5:AL9">
    <cfRule type="expression" dxfId="124" priority="12" stopIfTrue="1">
      <formula>NOT($AC5="Circular")</formula>
    </cfRule>
  </conditionalFormatting>
  <conditionalFormatting sqref="AM5:AN9">
    <cfRule type="expression" dxfId="123" priority="11" stopIfTrue="1">
      <formula>OR($AC5="Circular", $AC5="")</formula>
    </cfRule>
  </conditionalFormatting>
  <conditionalFormatting sqref="AO5:AO9 AQ5:AR9">
    <cfRule type="expression" dxfId="122" priority="9" stopIfTrue="1">
      <formula>OR($AB5="Culvert", $AB5="Side Culvert", $AB5="", $AB5="Pathway Culvert")</formula>
    </cfRule>
  </conditionalFormatting>
  <conditionalFormatting sqref="AP5:AP9">
    <cfRule type="expression" dxfId="121" priority="10" stopIfTrue="1">
      <formula>$AP5="No"</formula>
    </cfRule>
  </conditionalFormatting>
  <conditionalFormatting sqref="AS5:AT9">
    <cfRule type="expression" dxfId="120" priority="8" stopIfTrue="1">
      <formula>NOT($AA5="Geotech Drainage")</formula>
    </cfRule>
  </conditionalFormatting>
  <conditionalFormatting sqref="AU5:AV9 AX5:AX9 AZ5:AZ9">
    <cfRule type="expression" dxfId="119" priority="7" stopIfTrue="1">
      <formula>NOT(OR($AB5="Culvert", $AB5="Side Culvert"))</formula>
    </cfRule>
  </conditionalFormatting>
  <conditionalFormatting sqref="AW5:AW9">
    <cfRule type="expression" dxfId="118" priority="6" stopIfTrue="1">
      <formula>NOT(AND($L5="Waka Kotahi NZ Transport Agency", $AB5="Culvert"))</formula>
    </cfRule>
  </conditionalFormatting>
  <conditionalFormatting sqref="AY5:AY9 BA5:BA9">
    <cfRule type="expression" dxfId="117" priority="5" stopIfTrue="1">
      <formula>NOT($AB5="Culvert")</formula>
    </cfRule>
  </conditionalFormatting>
  <conditionalFormatting sqref="BC5:BD9">
    <cfRule type="expression" dxfId="116" priority="4" stopIfTrue="1">
      <formula>NOT($AV5&gt;=3.5)</formula>
    </cfRule>
  </conditionalFormatting>
  <conditionalFormatting sqref="BF5:BH9">
    <cfRule type="expression" dxfId="115" priority="3" stopIfTrue="1">
      <formula>NOT(AND(_xlfn.IFNA(VLOOKUP($BC5, nrCarriedAtopFunctionFull, 2, 0), "")="R", $AV5&gt;=3.5))</formula>
    </cfRule>
  </conditionalFormatting>
  <conditionalFormatting sqref="BI5:BJ9">
    <cfRule type="expression" dxfId="114" priority="2" stopIfTrue="1">
      <formula>NOT($AB5="Culvert")</formula>
    </cfRule>
  </conditionalFormatting>
  <conditionalFormatting sqref="BK5:BR9 BT5:BU9">
    <cfRule type="expression" dxfId="113" priority="1" stopIfTrue="1">
      <formula>NOT($BJ5="Yes")</formula>
    </cfRule>
  </conditionalFormatting>
  <dataValidations count="65">
    <dataValidation type="list" allowBlank="1" showInputMessage="1" showErrorMessage="1" promptTitle="Asset Status" prompt="What is the status of this asset? Mandatory." sqref="K5:K9" xr:uid="{0395E9E2-55B8-4A9B-B5A8-CD9E30E699BB}">
      <formula1>nrAssetStatus</formula1>
    </dataValidation>
    <dataValidation type="list" allowBlank="1" showInputMessage="1" showErrorMessage="1" promptTitle="Side" prompt="The side of the road this asset is on." sqref="J5:J9" xr:uid="{844F3799-FF18-44BB-BB28-46F7E18AE6C6}">
      <formula1>nrSideWithBoth</formula1>
    </dataValidation>
    <dataValidation type="list" allowBlank="1" showInputMessage="1" showErrorMessage="1" promptTitle="Road Name" prompt="The road/RS that this asset is on. Mandatory." sqref="E5:E9" xr:uid="{8F532849-A016-454D-8832-F493187FDA15}">
      <formula1>nrRoads</formula1>
    </dataValidation>
    <dataValidation type="list" allowBlank="1" showInputMessage="1" showErrorMessage="1" promptTitle="Action" prompt="Action to perform with this asset." sqref="A5:A9" xr:uid="{1D69C6B7-64E1-4324-B472-CEB4F62F1ABB}">
      <formula1>nrAction</formula1>
    </dataValidation>
    <dataValidation type="decimal" allowBlank="1" showInputMessage="1" showErrorMessage="1" sqref="H5:H9" xr:uid="{17CAA1A0-1CEF-479D-96D4-D7C75A3AC109}">
      <formula1>0</formula1>
      <formula2>250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R5:R9" xr:uid="{81615752-1D69-419E-AF5E-1BD52A1D5836}">
      <formula1>0</formula1>
      <formula2>999999999</formula2>
    </dataValidation>
    <dataValidation type="list" allowBlank="1" showInputMessage="1" showErrorMessage="1" promptTitle="NLTP Funded" prompt="Please select Yes or No_x000a_Mandatory" sqref="S5:S9" xr:uid="{7CF55D19-7786-43A3-B310-47FC967D952B}">
      <formula1>nrYesNo</formula1>
    </dataValidation>
    <dataValidation type="list" allowBlank="1" showInputMessage="1" showErrorMessage="1" promptTitle="Removal Reason" prompt="Please select value from list_x000a_Conditional, Mandatory if 'Asset Status' is 'Removed', 'Decommissioned', otherwise must not be populated." sqref="U5:U9" xr:uid="{70CFA8E5-7427-4176-B77F-16844F3006C6}">
      <formula1>INDEX(nrRemovalReason,0,1)</formula1>
    </dataValidation>
    <dataValidation type="list" allowBlank="1" showInputMessage="1" showErrorMessage="1" promptTitle="Replacement Status" prompt="Please select value from list_x000a_Mandatory" sqref="V5:V9" xr:uid="{8103668D-EC89-46C1-BC09-CDD930DFF022}">
      <formula1>INDEX(nrReplacementStatus,0,1)</formula1>
    </dataValidation>
    <dataValidation type="list" allowBlank="1" showInputMessage="1" showErrorMessage="1" promptTitle="Work Origin" prompt="Please select value from list_x000a_Mandatory" sqref="Q5:Q9" xr:uid="{0C530CD6-B668-4C5B-B611-BA8166F3D60C}">
      <formula1>INDEX(nrWorkOrigin,0,1)</formula1>
    </dataValidation>
    <dataValidation allowBlank="1" showInputMessage="1" showErrorMessage="1" promptTitle="Asset Design Life" prompt="Please Enter Value _x000a_Mandatory" sqref="P5:P9" xr:uid="{6CF9E237-5514-4F73-BD16-6D40EA324F01}"/>
    <dataValidation allowBlank="1" showInputMessage="1" showErrorMessage="1" promptTitle="Installation Date" prompt="Please enter a valid date dd/mm/yyyy_x000a_Conditional, Mandatory if 'Asset Status' is NOT 'Planned', 'Designed', 'Under Construction', otherwise must not be populated." sqref="O5:O9" xr:uid="{995D979B-9493-48C8-95D8-DD62D64060F4}"/>
    <dataValidation type="list" allowBlank="1" showInputMessage="1" showErrorMessage="1" promptTitle="RCA Sub-Organisation" prompt="Please enter description_x000a_Optional" sqref="N5:N9" xr:uid="{8156A8AE-0D08-420F-A7B8-CE4DF2147CE0}">
      <formula1>nrSubOrganisation</formula1>
    </dataValidation>
    <dataValidation type="list" allowBlank="1" showInputMessage="1" showErrorMessage="1" promptTitle="Asset Managing Organisation" prompt="Please select value from list_x000a_Mandatory" sqref="M5:M9" xr:uid="{5041CB56-4A12-4006-82D2-385D30078940}">
      <formula1>nrAssetOwnerOrganisation</formula1>
    </dataValidation>
    <dataValidation type="list" allowBlank="1" showInputMessage="1" showErrorMessage="1" promptTitle="Asset Owner Organisation" prompt="Please select value from list_x000a_Mandatory" sqref="L5:L9" xr:uid="{B9593EA5-7F12-4AE3-80A1-C141641E0787}">
      <formula1>nrAssetOwnerOrganisation</formula1>
    </dataValidation>
    <dataValidation type="list" allowBlank="1" showInputMessage="1" showErrorMessage="1" promptTitle="Pipe Type" prompt="Please select value from list_x000a_Mandatory" sqref="AB5:AB9" xr:uid="{58DD620F-86A4-4A76-AB19-A4B123B99D08}">
      <formula1>INDEX(nrPipeType,0,1)</formula1>
    </dataValidation>
    <dataValidation type="list" allowBlank="1" showInputMessage="1" showErrorMessage="1" promptTitle="Pipe Shape" prompt="Please select value from list_x000a_Mandatory_x000a_Egg-Shaped not available for Culvert" sqref="AG5:AG9" xr:uid="{ADF3EE81-F6AC-41A2-9BE6-3AE5DEF35C4F}">
      <formula1>INDEX(nrPipeShape,0,1)</formula1>
    </dataValidation>
    <dataValidation type="list" allowBlank="1" showInputMessage="1" showErrorMessage="1" promptTitle="Pipe Flow Type" prompt="Please select value from list._x000a_If Pipe Type is 'Culvert' or 'Side Culvert' then Populate Pipe Flow Type with 'Gravity'" sqref="AC5:AC9" xr:uid="{7268061A-362D-4231-B03E-36AB29B9F55F}">
      <formula1>INDEX(nrPipeFlowType,0,1)</formula1>
    </dataValidation>
    <dataValidation type="list" allowBlank="1" showInputMessage="1" showErrorMessage="1" promptTitle="Pipe Material" prompt="Please select value from list_x000a_Mandatory" sqref="AD5:AD9" xr:uid="{7471D89C-E507-43FD-BC28-22535F1B4C5E}">
      <formula1>INDEX(nrPipeMaterial,0,1)</formula1>
    </dataValidation>
    <dataValidation type="list" allowBlank="1" showInputMessage="1" showErrorMessage="1" promptTitle="Material Subset" prompt="Please select value from list_x000a_Conditional, Mandatory if 'Pipe Material' is 'Aluminium', 'Cast Iron', 'Ductile Iron', 'Concrete', 'Earthenware', 'Polyethylene (PE)', 'Polyvinyl Chloride (PVC)', 'Fibre Reinforced Plastic (FRP)', 'Steel - Galvanise" sqref="AE5:AE9" xr:uid="{62452B78-56D1-4BFA-9270-095E4A129964}">
      <formula1>INDEX(nrMaterialSubset,0,1)</formula1>
    </dataValidation>
    <dataValidation type="list" allowBlank="1" showInputMessage="1" showErrorMessage="1" promptTitle="Pipe Class" prompt="Select value from list._x000a_Mandatory." sqref="AF5:AF9" xr:uid="{4CAF4E81-D180-40B7-913F-413E4D02845C}">
      <formula1>INDEX(nrPipeClass,0,1)</formula1>
    </dataValidation>
    <dataValidation type="decimal" allowBlank="1" showInputMessage="1" showErrorMessage="1" sqref="AH5:AI9" xr:uid="{0C773955-A313-435A-87D9-7D5F4E3ECF24}">
      <formula1>0</formula1>
      <formula2>1000</formula2>
    </dataValidation>
    <dataValidation type="decimal" allowBlank="1" showInputMessage="1" showErrorMessage="1" promptTitle="Horizontal Length" prompt="Please Enter Value between 0 and 1000_x000a_Mandatory" sqref="AJ5:AJ9" xr:uid="{0F9555EA-DE8F-4295-BC48-FA4E12DE3FC3}">
      <formula1>0</formula1>
      <formula2>1000</formula2>
    </dataValidation>
    <dataValidation type="decimal" allowBlank="1" showInputMessage="1" showErrorMessage="1" promptTitle="Actual Length" prompt="Please Enter Value between 0 and 1000_x000a_Optional" sqref="AK5:AK9" xr:uid="{8063B47F-C9B0-4D7E-B1B9-B490ECF35DE4}">
      <formula1>0</formula1>
      <formula2>1000</formula2>
    </dataValidation>
    <dataValidation type="whole" allowBlank="1" showInputMessage="1" showErrorMessage="1" promptTitle="Nominal Diameter" prompt="Please Enter Value between 0 and 9999_x000a_Conditional, Mandatory if 'Pipe Shape' is 'Circular', otherwise must not be populated." sqref="AL5:AL9" xr:uid="{4B5C6971-0729-417F-9C34-567EFAD1B190}">
      <formula1>0</formula1>
      <formula2>9999</formula2>
    </dataValidation>
    <dataValidation type="whole" allowBlank="1" showInputMessage="1" showErrorMessage="1" promptTitle="Pipe Height" prompt="Please Enter Value _x000a_Conditional, Mandatory if 'Pipe Shape' is not 'Circular', otherwise must not be populated." sqref="AM5:AM9" xr:uid="{023BB664-9C13-4051-8B84-6697DD04C055}">
      <formula1>0</formula1>
      <formula2>999999</formula2>
    </dataValidation>
    <dataValidation type="whole" allowBlank="1" showInputMessage="1" showErrorMessage="1" promptTitle="Pipe Width" prompt="Please Enter Value between 0 and 9999_x000a_Conditional, Mandatory if 'Pipe Shape' is not 'Circular', otherwise must not be populated." sqref="AN5:AN9" xr:uid="{D775C8E5-7792-4059-A07E-662013CBB21A}">
      <formula1>0</formula1>
      <formula2>9999</formula2>
    </dataValidation>
    <dataValidation type="list" allowBlank="1" showInputMessage="1" showErrorMessage="1" promptTitle="Has Joint" prompt="Please select True or False_x000a_Conditional, Mandatory if 'Pipe Type' is not 'Culvert', 'Side Culvert', otherwise must not be populated." sqref="AO5:AO9" xr:uid="{0F38670A-B780-4A4E-9F75-C77423941EC2}">
      <formula1>nrYesNo</formula1>
    </dataValidation>
    <dataValidation type="list" allowBlank="1" showInputMessage="1" showErrorMessage="1" promptTitle="Joint Type" prompt="Please select value from list_x000a_Optional_x000a_Must not be populated if 'Has Joint?' is No." sqref="AP5:AP9" xr:uid="{7087A825-9967-4B0B-80C3-708AE4A6568C}">
      <formula1>INDEX(nrJointType,0,1)</formula1>
    </dataValidation>
    <dataValidation type="list" allowBlank="1" showInputMessage="1" showErrorMessage="1" promptTitle="Pipe Above/Under Ground" prompt="Please select value from list_x000a_Conditional, Mandatory if 'Pipe Type' is not 'Culvert', 'Side Culvert', otherwise must not be populated." sqref="AQ5:AQ9" xr:uid="{78626234-B0AA-46D6-AB6F-3CA997ECBBDA}">
      <formula1>INDEX(nrPipeAboveUnderGround,0,1)</formula1>
    </dataValidation>
    <dataValidation type="list" allowBlank="1" showInputMessage="1" showErrorMessage="1" promptTitle="Pipe Outfall" prompt="Please select True or False_x000a_Conditional, Mandatory if 'Pipe Type' is not 'Culvert', 'Side Culvert', otherwise must not be populated." sqref="AR5:AR9" xr:uid="{F67F7F8F-FED0-44B3-AD3C-19AE8AD369D9}">
      <formula1>nrYesNo</formula1>
    </dataValidation>
    <dataValidation type="list" allowBlank="1" showInputMessage="1" showErrorMessage="1" promptTitle="Has Geotextile" prompt="Please select Yes or No._x000a_Conditional, Mandatory if 'Stormwater Purpose' is 'Geotech Drainage', otherwise must not be populated." sqref="AS5:AS9" xr:uid="{AE60000E-F5EA-48AD-A8D3-5F9A40F19B8B}">
      <formula1>nrYesNo</formula1>
    </dataValidation>
    <dataValidation type="list" allowBlank="1" showInputMessage="1" showErrorMessage="1" promptTitle="Stormwater Purpose" prompt="Please select value from list_x000a_Mandatory" sqref="AA5:AA9" xr:uid="{74E5F2A2-DEA2-43A6-8AA1-E525537BF760}">
      <formula1>INDEX(nrStormWaterPurpose,0,1)</formula1>
    </dataValidation>
    <dataValidation type="list" allowBlank="1" showInputMessage="1" showErrorMessage="1" promptTitle="Has Drainage Chip" prompt="Please select Yes or No._x000a_Conditional, Mandatory if 'Stormwater Purpose' is 'Geotech Drainage', otherwise must not be populated." sqref="AT5:AT9" xr:uid="{2F9C9119-022C-4A03-8F69-081A91A5E235}">
      <formula1>nrYesNo</formula1>
    </dataValidation>
    <dataValidation type="whole" allowBlank="1" showInputMessage="1" showErrorMessage="1" promptTitle="Number of Uniform Barrels" prompt="Please Enter Value _x000a_Conditional, Mandatory if 'Pipe Type' is 'Culvert', otherwise must not be populated." sqref="AU5:AU9" xr:uid="{64EF9525-6BF1-4E4E-8074-24A9178B0BEE}">
      <formula1>1</formula1>
      <formula2>9</formula2>
    </dataValidation>
    <dataValidation type="decimal" allowBlank="1" showInputMessage="1" showErrorMessage="1" promptTitle="Culvert Area" prompt="Please Enter Value between 0 and 1000_x000a_Conditional, Mandatory if 'Pipe Type' is 'Culvert', otherwise must not be populated." sqref="AV5:AV9" xr:uid="{485E7364-FA04-4A25-9000-6E84B3C2847E}">
      <formula1>0</formula1>
      <formula2>1000</formula2>
    </dataValidation>
    <dataValidation type="decimal" allowBlank="1" showInputMessage="1" showErrorMessage="1" promptTitle="Culvert Number" prompt="Please enter description_x000a_Conditional, Mandatory if 'Asset Owner Organisation' is 'Waka Kotahi NZ Transport Agency' AND 'Pipe Type' is 'Culvert', otherwise optional." sqref="AW5:AW9" xr:uid="{DA92A5E3-063B-4B4A-8268-9F88B606B960}">
      <formula1>0</formula1>
      <formula2>9999</formula2>
    </dataValidation>
    <dataValidation type="list" allowBlank="1" showInputMessage="1" showErrorMessage="1" promptTitle="Grate" prompt="Please select value from list_x000a_Conditional, Mandatory if 'Pipe Type' is 'Culvert', otherwise must not be populated." sqref="AX5:AX9" xr:uid="{E0DF4B24-7FB8-4E0D-9353-2078E8EFBD67}">
      <formula1>INDEX(nrGrate,0,1)</formula1>
    </dataValidation>
    <dataValidation type="whole" allowBlank="1" showInputMessage="1" showErrorMessage="1" promptTitle="Culvert Marker Count" prompt="Please Enter Value between 0 and 2_x000a_Conditional, Mandatory if 'Pipe Type' is 'Culvert', otherwise must not be populated._x000a_Default Value = 1" sqref="AY5:AY9" xr:uid="{32C99057-1F7A-4749-B4F1-34A0437D9A7A}">
      <formula1>0</formula1>
      <formula2>2</formula2>
    </dataValidation>
    <dataValidation type="list" allowBlank="1" showInputMessage="1" showErrorMessage="1" promptTitle="Has Headwall" prompt="Please select value from list_x000a_Conditional, Mandatory if 'Pipe Type' is 'Culvert', otherwise must not be populated." sqref="AZ5:AZ9" xr:uid="{1D676F98-E852-4F07-9843-8CC50653F543}">
      <formula1>INDEX(nrGrate,0,1)</formula1>
    </dataValidation>
    <dataValidation type="list" allowBlank="1" showInputMessage="1" showErrorMessage="1" promptTitle="Access Method" prompt="Please select value from list_x000a_Conditional, Mandatory if 'Pipe Type' is 'Culvert', otherwise must not be populated." sqref="BA5:BA9" xr:uid="{1EDB50A9-4718-49F0-ABEC-E114AF91241D}">
      <formula1>INDEX(nrAccessMethod,0,1)</formula1>
    </dataValidation>
    <dataValidation type="textLength" allowBlank="1" showInputMessage="1" showErrorMessage="1" promptTitle="Access Notes" prompt="Please enter description_x000a_Optional_x000a_Must not be populated if 'Pipe Type' is not 'Culvert'" sqref="BB5:BB9" xr:uid="{3BEA043B-C51F-4A52-BB2F-0AEE319EA515}">
      <formula1>0</formula1>
      <formula2>2000</formula2>
    </dataValidation>
    <dataValidation type="list" allowBlank="1" showInputMessage="1" showErrorMessage="1" promptTitle="Carried Atop Function" prompt="Please select value from list_x000a_Conditional, Mandatory if 'Culvert Area' &gt;= 3.4, otherwise must not be populated." sqref="BC5:BC9" xr:uid="{13491BDF-3AC8-4BE5-AAE4-0AFA62428A8D}">
      <formula1>nrCarriedAtopFunction</formula1>
    </dataValidation>
    <dataValidation type="whole" allowBlank="1" showInputMessage="1" showErrorMessage="1" promptTitle="Expected End Of Life" prompt="Please Enter Value _x000a_Conditional, Mandatory if 'Culvert Area' &gt;= 3.4, otherwise must not be populated." sqref="BD5:BD9" xr:uid="{50D6B214-7B35-46E8-A77B-85C2165EF56F}">
      <formula1>2024</formula1>
      <formula2>2500</formula2>
    </dataValidation>
    <dataValidation type="list" allowBlank="1" showInputMessage="1" showErrorMessage="1" promptTitle="Design Loading" prompt="Please select value from list_x000a_Optional_x000a_Only display if Culvert Area is &gt;= 3.4. Must not be populated if 'Pipe Type' is not 'Culvert'" sqref="BE5:BE9" xr:uid="{86B2BC51-DC04-422F-866F-33365A1C5BCD}">
      <formula1>INDEX(nrDesignLoading,0,1)</formula1>
    </dataValidation>
    <dataValidation type="whole" allowBlank="1" showInputMessage="1" showErrorMessage="1" promptTitle="Axle Weight Limit" prompt="Please Enter Value _x000a_Conditional, Mandatory if 'Culvert Area' &gt;= 3.4 AND 'Carried Atop Function' is 'Road', otherwise must not be populated" sqref="BF5:BF9" xr:uid="{FE4E4F49-7D24-4275-9F88-F44869A07A38}">
      <formula1>0</formula1>
      <formula2>999999999</formula2>
    </dataValidation>
    <dataValidation type="whole" allowBlank="1" showInputMessage="1" showErrorMessage="1" promptTitle="Gross Weight Limit" prompt="Please Enter Value _x000a_Conditional, Mandatory if 'Culvert Area' &gt;= 3.4 AND 'Carried Atop Function' is 'Road', otherwise must not be populated" sqref="BG5:BG9" xr:uid="{223E2E34-7E10-4E71-AF75-E0D4E691AE99}">
      <formula1>0</formula1>
      <formula2>999999999</formula2>
    </dataValidation>
    <dataValidation type="whole" allowBlank="1" showInputMessage="1" showErrorMessage="1" promptTitle="Speed Limit" prompt="Please Enter Value _x000a_Conditional, Mandatory if 'Culvert Area' &gt;= 3.4 AND 'Carried Atop Function' is 'Road', otherwise must not be populated" sqref="BH5:BH9" xr:uid="{6AE1C974-7C03-4C80-A0A0-1A853226B34B}">
      <formula1>0</formula1>
      <formula2>999</formula2>
    </dataValidation>
    <dataValidation type="list" allowBlank="1" showInputMessage="1" showErrorMessage="1" promptTitle="Has Fish Passage Feature" prompt="Please select True or False_x000a_Conditional, Mandatory if 'Pipe Type' is 'Culvert', otherwise must not be populated." sqref="BI5:BI9" xr:uid="{001268F7-4DA0-4D08-9280-C0DFDEAB87D8}">
      <formula1>nrYesNo</formula1>
    </dataValidation>
    <dataValidation type="list" allowBlank="1" showInputMessage="1" showErrorMessage="1" promptTitle="Conveys Fresh Water" prompt="Please select Yes or No._x000a_Conditional, Mandatory if 'Pipe Type' is 'Culvert', otherwise must not be populated." sqref="BJ5:BJ9" xr:uid="{7B538BC5-BC3C-4B68-8585-D029E1963081}">
      <formula1>nrYesNo</formula1>
    </dataValidation>
    <dataValidation type="decimal" allowBlank="1" showInputMessage="1" showErrorMessage="1" promptTitle="Outlet Drop Height" prompt="Please Enter Value _x000a_Conditional, Mandatory if 'Conveys Fresh Water?' is Yes otherwise must not be populated." sqref="BK5:BK9" xr:uid="{6B95B42F-BC72-4793-9E7F-274BB8A09E0B}">
      <formula1>0</formula1>
      <formula2>99999</formula2>
    </dataValidation>
    <dataValidation type="decimal" allowBlank="1" showInputMessage="1" showErrorMessage="1" promptTitle="Outlet Undercut Length" prompt="Please Enter Value _x000a_Conditional, Mandatory if 'Conveys Fresh Water?' is Yes, otherwise must not be populated." sqref="BL5:BL9" xr:uid="{CF6C1341-FB84-4307-B772-AED096C1D1B1}">
      <formula1>0</formula1>
      <formula2>99999</formula2>
    </dataValidation>
    <dataValidation type="decimal" allowBlank="1" showInputMessage="1" showErrorMessage="1" promptTitle="Average Water Depth" prompt="Please Enter Value _x000a_Conditional, Mandatory if 'Conveys Fresh Water?' is Yes, otherwise must not be populated." sqref="BM5:BM9" xr:uid="{A0CF9738-B2DB-4A7F-9CDC-75A77A5A988A}">
      <formula1>0</formula1>
      <formula2>99999</formula2>
    </dataValidation>
    <dataValidation type="decimal" allowBlank="1" showInputMessage="1" showErrorMessage="1" promptTitle="Average Water Velocity" sqref="BN5:BN9" xr:uid="{6034E3CB-00C2-4E46-8A5D-DF897323BA6B}">
      <formula1>0</formula1>
      <formula2>99999</formula2>
    </dataValidation>
    <dataValidation type="list" allowBlank="1" showInputMessage="1" showErrorMessage="1" promptTitle="Downstream Low-Velocity Zone" prompt="Please select value from list_x000a_Conditional, Mandatory if 'Conveys Fresh Water?' is Yes, otherwise must not be populated." sqref="BO5:BO9" xr:uid="{37752539-ADF2-4D14-8C1D-FEACAAC9E46E}">
      <formula1>nrYesNoUnknown</formula1>
    </dataValidation>
    <dataValidation type="list" allowBlank="1" showInputMessage="1" showErrorMessage="1" promptTitle="Bed Substrate" prompt="Please select value from list_x000a_Conditional, Mandatory if 'Conveys Fresh Water?' is Yes, otherwise must not be populated." sqref="BP5:BP9" xr:uid="{C8B66208-1A33-4AC7-B3D2-3D9D50F5DA41}">
      <formula1>INDEX(nrBedSubstrate,0,1)</formula1>
    </dataValidation>
    <dataValidation type="list" allowBlank="1" showInputMessage="1" showErrorMessage="1" promptTitle="Remediation Feature" prompt="Please select value from list_x000a_Conditional, Mandatory if 'Conveys Fresh Water?' is Yes, otherwise must not be populated." sqref="BQ5:BQ9" xr:uid="{AF89E4A9-DC19-429C-92BC-5EAF44E4C0D3}">
      <formula1>nrYesNoUnknown</formula1>
    </dataValidation>
    <dataValidation type="list" allowBlank="1" showInputMessage="1" showErrorMessage="1" promptTitle="Wetted Margin" prompt="Please select value from list_x000a_Conditional, Mandatory if 'Conveys Fresh Water?' is Yes, otherwise must not be populated." sqref="BR5:BR9" xr:uid="{D9F65EE1-BB8F-465C-9B54-F0C82F1E0E51}">
      <formula1>nrYesNoUnknown</formula1>
    </dataValidation>
    <dataValidation type="list" allowBlank="1" showInputMessage="1" showErrorMessage="1" promptTitle="Is Heritage" prompt="Select Yes or No. Mandatory." sqref="BS5:BS9" xr:uid="{348596DA-A835-4BB6-879F-CF11E0B9CAA7}">
      <formula1>nrYesNo</formula1>
    </dataValidation>
    <dataValidation type="list" allowBlank="1" showInputMessage="1" showErrorMessage="1" promptTitle="Culvert Slope" prompt="Please select value from list_x000a_Conditional, Mandatory if 'Conveys Fresh Water?' is Yes, otherwise must not be populated." sqref="BT5:BT9" xr:uid="{5179D2F5-2038-4F20-ACF4-6FB19BB61CCD}">
      <formula1>INDEX(nrCulvertSlope,0,1)</formula1>
    </dataValidation>
    <dataValidation type="list" allowBlank="1" showInputMessage="1" showErrorMessage="1" promptTitle="Culvert Alignment" prompt="Please select value from list_x000a_Conditional, Mandatory if 'Conveys Fresh Water?' is Yes, otherwise must not be populated." sqref="CE5:CE9 BU5:BU9" xr:uid="{357CB5BA-6F05-4BFB-9A8E-34261CB9DB51}">
      <formula1>INDEX(nrCulvertAlignment,0,1)</formula1>
    </dataValidation>
    <dataValidation type="date" allowBlank="1" showInputMessage="1" showErrorMessage="1" promptTitle="Removal Date" prompt="Please enter a valid date dd/mm/yyyy_x000a_Conditional, Mandatory if 'Asset Status' is 'Removed', 'Decommissioned', otherwise must not be populated." sqref="T5:T9" xr:uid="{4D06C543-FCB5-4F96-86BC-8BCC32E9C3CF}">
      <formula1>1</formula1>
      <formula2>63920</formula2>
    </dataValidation>
    <dataValidation allowBlank="1" showInputMessage="1" showErrorMessage="1" promptTitle="Replacement ID" prompt="Please enter identifier Conditional, Mandatory if 'Asset Status' is 'Removed' AND 'Replacement Status' is 'Replaces Exisiting', 'Replaced', otherwise must not be populated." sqref="X5:X9" xr:uid="{B5FE6200-28F1-491D-857D-D3D8C640F0E5}"/>
    <dataValidation type="list" allowBlank="1" showInputMessage="1" showErrorMessage="1" promptTitle="Replacement Reason" prompt="Please select value from list Conditional, Mandatory if 'Asset Status' is 'Removed' AND 'Replacement Status' is 'Replaces Existing', 'Replaced', otherwise ust not be populated." sqref="Y5:Y9" xr:uid="{A8D4F283-CDBF-4337-A499-E06E1688B106}">
      <formula1>nrReplacementReason</formula1>
    </dataValidation>
    <dataValidation allowBlank="1" showInputMessage="1" showErrorMessage="1" promptTitle="Prior ID" prompt="Please enter identifier Conditional, Mandatory if 'Replacement Status' is 'Replaces Exisiting', otherwise must not be populated." sqref="W5:W9" xr:uid="{08E461FE-B2AA-47C7-BC39-FF8F02960185}"/>
  </dataValidations>
  <pageMargins left="0.7" right="0.7" top="0.75" bottom="0.75" header="0.3" footer="0.3"/>
  <pageSetup orientation="portrait"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DC8D-9F0E-46C7-A922-B3F646745E51}">
  <sheetPr>
    <tabColor theme="3" tint="0.39997558519241921"/>
  </sheetPr>
  <dimension ref="A1:AR8"/>
  <sheetViews>
    <sheetView tabSelected="1" zoomScaleNormal="100" workbookViewId="0">
      <pane xSplit="9" ySplit="4" topLeftCell="J5" activePane="bottomRight" state="frozen"/>
      <selection pane="topRight" activeCell="J1" sqref="J1"/>
      <selection pane="bottomLeft" activeCell="A5" sqref="A5"/>
      <selection pane="bottomRight" activeCell="L23" sqref="L23"/>
    </sheetView>
  </sheetViews>
  <sheetFormatPr defaultRowHeight="12.75" x14ac:dyDescent="0.2"/>
  <cols>
    <col min="3" max="3" width="10.28515625" customWidth="1"/>
    <col min="4" max="4" width="9.85546875" customWidth="1"/>
    <col min="5" max="5" width="15.85546875" customWidth="1"/>
    <col min="9" max="9" width="9.42578125" customWidth="1"/>
    <col min="10" max="10" width="13.85546875" customWidth="1"/>
    <col min="11" max="11" width="30.42578125" bestFit="1" customWidth="1"/>
    <col min="12" max="12" width="28.85546875" customWidth="1"/>
    <col min="13" max="13" width="22.42578125" customWidth="1"/>
    <col min="14" max="14" width="17.7109375" customWidth="1"/>
    <col min="15" max="15" width="18.140625" customWidth="1"/>
    <col min="16" max="16" width="32.7109375" bestFit="1" customWidth="1"/>
    <col min="17" max="17" width="14.42578125" customWidth="1"/>
    <col min="18" max="18" width="16" customWidth="1"/>
    <col min="19" max="19" width="15.42578125" customWidth="1"/>
    <col min="20" max="20" width="17.7109375" customWidth="1"/>
    <col min="21" max="21" width="20.7109375" customWidth="1"/>
    <col min="22" max="22" width="11.5703125" customWidth="1"/>
    <col min="23" max="23" width="17.140625" customWidth="1"/>
    <col min="24" max="24" width="21.7109375" customWidth="1"/>
    <col min="25" max="25" width="12.140625" customWidth="1"/>
    <col min="26" max="26" width="18.42578125" customWidth="1"/>
    <col min="27" max="27" width="22" customWidth="1"/>
    <col min="28" max="28" width="21.28515625" customWidth="1"/>
    <col min="29" max="29" width="16.28515625" customWidth="1"/>
    <col min="30" max="30" width="15.140625" customWidth="1"/>
    <col min="31" max="31" width="25.85546875" customWidth="1"/>
    <col min="32" max="32" width="23.140625" customWidth="1"/>
    <col min="33" max="33" width="12" customWidth="1"/>
    <col min="34" max="34" width="13.5703125" customWidth="1"/>
    <col min="35" max="35" width="17" customWidth="1"/>
    <col min="36" max="36" width="17.7109375" customWidth="1"/>
    <col min="37" max="37" width="21.7109375" customWidth="1"/>
    <col min="38" max="38" width="24" customWidth="1"/>
    <col min="39" max="39" width="17.28515625" customWidth="1"/>
    <col min="40" max="40" width="20" customWidth="1"/>
    <col min="41" max="41" width="25" customWidth="1"/>
    <col min="42" max="42" width="16.85546875" customWidth="1"/>
    <col min="43" max="43" width="15.28515625" customWidth="1"/>
    <col min="46" max="46" width="13.140625" bestFit="1" customWidth="1"/>
    <col min="68" max="68" width="14.42578125" bestFit="1" customWidth="1"/>
    <col min="70" max="70" width="14.42578125" bestFit="1" customWidth="1"/>
  </cols>
  <sheetData>
    <row r="1" spans="1:44" ht="123" customHeight="1" x14ac:dyDescent="0.2">
      <c r="A1" s="52" t="s">
        <v>3061</v>
      </c>
      <c r="B1" s="52" t="s">
        <v>5462</v>
      </c>
      <c r="C1" s="52" t="s">
        <v>3062</v>
      </c>
      <c r="D1" s="52" t="s">
        <v>3063</v>
      </c>
      <c r="E1" s="52" t="s">
        <v>3064</v>
      </c>
      <c r="F1" s="52" t="s">
        <v>3065</v>
      </c>
      <c r="G1" s="52" t="s">
        <v>3298</v>
      </c>
      <c r="H1" s="52" t="s">
        <v>3298</v>
      </c>
      <c r="I1" s="52" t="s">
        <v>3297</v>
      </c>
      <c r="J1" s="52" t="s">
        <v>3070</v>
      </c>
      <c r="K1" s="52" t="s">
        <v>3071</v>
      </c>
      <c r="L1" s="52" t="s">
        <v>3072</v>
      </c>
      <c r="M1" s="52" t="s">
        <v>3655</v>
      </c>
      <c r="N1" s="52" t="s">
        <v>3074</v>
      </c>
      <c r="O1" s="52" t="s">
        <v>3075</v>
      </c>
      <c r="P1" s="52" t="s">
        <v>3077</v>
      </c>
      <c r="Q1" s="52" t="s">
        <v>3078</v>
      </c>
      <c r="R1" s="52" t="s">
        <v>3079</v>
      </c>
      <c r="S1" s="52" t="s">
        <v>3300</v>
      </c>
      <c r="T1" s="52" t="s">
        <v>3301</v>
      </c>
      <c r="U1" s="52" t="s">
        <v>3302</v>
      </c>
      <c r="V1" s="52" t="s">
        <v>3303</v>
      </c>
      <c r="W1" s="53" t="s">
        <v>3304</v>
      </c>
      <c r="X1" s="52" t="s">
        <v>3305</v>
      </c>
      <c r="Y1" s="52" t="s">
        <v>3080</v>
      </c>
      <c r="Z1" s="52" t="s">
        <v>3656</v>
      </c>
      <c r="AA1" s="52" t="s">
        <v>3657</v>
      </c>
      <c r="AB1" s="52" t="s">
        <v>3422</v>
      </c>
      <c r="AC1" s="52" t="s">
        <v>3658</v>
      </c>
      <c r="AD1" s="52" t="s">
        <v>3659</v>
      </c>
      <c r="AE1" s="52" t="s">
        <v>3660</v>
      </c>
      <c r="AF1" s="53" t="s">
        <v>3661</v>
      </c>
      <c r="AG1" s="53" t="s">
        <v>3662</v>
      </c>
      <c r="AH1" s="53" t="s">
        <v>3663</v>
      </c>
      <c r="AI1" s="53" t="s">
        <v>3233</v>
      </c>
      <c r="AJ1" s="52" t="s">
        <v>3664</v>
      </c>
      <c r="AK1" s="53" t="s">
        <v>3665</v>
      </c>
      <c r="AL1" s="53" t="s">
        <v>3666</v>
      </c>
      <c r="AM1" s="53" t="s">
        <v>3667</v>
      </c>
      <c r="AN1" s="53" t="s">
        <v>3668</v>
      </c>
      <c r="AO1" s="52" t="s">
        <v>3669</v>
      </c>
      <c r="AP1" s="53" t="s">
        <v>3432</v>
      </c>
      <c r="AQ1" s="24"/>
    </row>
    <row r="2" spans="1:44" ht="15" customHeight="1" x14ac:dyDescent="0.2"/>
    <row r="3" spans="1:44" s="47" customFormat="1" ht="15" customHeight="1" x14ac:dyDescent="0.2">
      <c r="C3" s="47" t="s">
        <v>3119</v>
      </c>
      <c r="D3" s="47" t="s">
        <v>7</v>
      </c>
      <c r="F3" s="47" t="s">
        <v>3120</v>
      </c>
      <c r="G3" s="47" t="s">
        <v>3121</v>
      </c>
      <c r="H3" s="47" t="s">
        <v>3123</v>
      </c>
      <c r="I3" s="47" t="s">
        <v>3122</v>
      </c>
      <c r="J3" s="47" t="s">
        <v>3333</v>
      </c>
      <c r="K3" s="47" t="s">
        <v>3125</v>
      </c>
      <c r="L3" s="47" t="s">
        <v>3334</v>
      </c>
      <c r="M3" s="47" t="s">
        <v>3335</v>
      </c>
      <c r="N3" s="47" t="s">
        <v>3336</v>
      </c>
      <c r="O3" s="47" t="s">
        <v>3127</v>
      </c>
      <c r="P3" s="47" t="s">
        <v>3131</v>
      </c>
      <c r="Q3" s="47" t="s">
        <v>3132</v>
      </c>
      <c r="R3" s="47" t="s">
        <v>3133</v>
      </c>
      <c r="S3" s="47" t="s">
        <v>3337</v>
      </c>
      <c r="T3" s="47" t="s">
        <v>3338</v>
      </c>
      <c r="U3" s="47" t="s">
        <v>3339</v>
      </c>
      <c r="V3" s="47" t="s">
        <v>3340</v>
      </c>
      <c r="W3" s="47" t="s">
        <v>3341</v>
      </c>
      <c r="X3" s="47" t="s">
        <v>3342</v>
      </c>
      <c r="Z3" s="47" t="s">
        <v>3670</v>
      </c>
      <c r="AA3" s="47" t="s">
        <v>3442</v>
      </c>
      <c r="AB3" s="47" t="s">
        <v>3439</v>
      </c>
      <c r="AC3" s="47" t="s">
        <v>3630</v>
      </c>
      <c r="AD3" s="47" t="s">
        <v>3671</v>
      </c>
      <c r="AE3" s="47" t="s">
        <v>3672</v>
      </c>
      <c r="AF3" s="47" t="s">
        <v>3673</v>
      </c>
      <c r="AG3" s="47" t="s">
        <v>3258</v>
      </c>
      <c r="AH3" s="47" t="s">
        <v>3259</v>
      </c>
      <c r="AI3" s="47" t="s">
        <v>3260</v>
      </c>
      <c r="AJ3" s="47" t="s">
        <v>3674</v>
      </c>
      <c r="AK3" s="47" t="s">
        <v>3675</v>
      </c>
      <c r="AL3" s="47" t="s">
        <v>3634</v>
      </c>
      <c r="AM3" s="47" t="s">
        <v>3537</v>
      </c>
      <c r="AN3" s="47" t="s">
        <v>3538</v>
      </c>
      <c r="AO3" s="47" t="s">
        <v>3676</v>
      </c>
      <c r="AP3" s="47" t="s">
        <v>3449</v>
      </c>
    </row>
    <row r="4" spans="1:44" x14ac:dyDescent="0.2">
      <c r="A4" t="s">
        <v>8</v>
      </c>
      <c r="B4" t="s">
        <v>5463</v>
      </c>
      <c r="C4" t="s">
        <v>20</v>
      </c>
      <c r="D4" t="s">
        <v>3173</v>
      </c>
      <c r="E4" t="s">
        <v>3174</v>
      </c>
      <c r="F4" t="s">
        <v>3175</v>
      </c>
      <c r="G4" t="s">
        <v>3176</v>
      </c>
      <c r="H4" t="s">
        <v>3367</v>
      </c>
      <c r="I4" t="s">
        <v>9</v>
      </c>
      <c r="J4" t="s">
        <v>89</v>
      </c>
      <c r="K4" t="s">
        <v>10</v>
      </c>
      <c r="L4" t="s">
        <v>3179</v>
      </c>
      <c r="M4" t="s">
        <v>3180</v>
      </c>
      <c r="N4" t="s">
        <v>3407</v>
      </c>
      <c r="O4" t="s">
        <v>3182</v>
      </c>
      <c r="P4" t="s">
        <v>14</v>
      </c>
      <c r="Q4" t="s">
        <v>3186</v>
      </c>
      <c r="R4" t="s">
        <v>3187</v>
      </c>
      <c r="S4" t="s">
        <v>3185</v>
      </c>
      <c r="T4" t="s">
        <v>220</v>
      </c>
      <c r="U4" t="s">
        <v>419</v>
      </c>
      <c r="V4" t="s">
        <v>3371</v>
      </c>
      <c r="W4" t="s">
        <v>3372</v>
      </c>
      <c r="X4" t="s">
        <v>504</v>
      </c>
      <c r="Y4" t="s">
        <v>3188</v>
      </c>
      <c r="Z4" t="s">
        <v>1083</v>
      </c>
      <c r="AA4" t="s">
        <v>91</v>
      </c>
      <c r="AB4" t="s">
        <v>3455</v>
      </c>
      <c r="AC4" t="s">
        <v>482</v>
      </c>
      <c r="AD4" t="s">
        <v>565</v>
      </c>
      <c r="AE4" t="s">
        <v>669</v>
      </c>
      <c r="AF4" t="s">
        <v>827</v>
      </c>
      <c r="AG4" t="s">
        <v>3275</v>
      </c>
      <c r="AH4" t="s">
        <v>3276</v>
      </c>
      <c r="AI4" t="s">
        <v>3277</v>
      </c>
      <c r="AJ4" t="s">
        <v>3677</v>
      </c>
      <c r="AK4" t="s">
        <v>3678</v>
      </c>
      <c r="AL4" t="s">
        <v>3640</v>
      </c>
      <c r="AM4" t="s">
        <v>3575</v>
      </c>
      <c r="AN4" t="s">
        <v>3576</v>
      </c>
      <c r="AO4" t="s">
        <v>3679</v>
      </c>
      <c r="AP4" t="s">
        <v>3459</v>
      </c>
      <c r="AQ4" s="3" t="s">
        <v>3376</v>
      </c>
      <c r="AR4" t="s">
        <v>3219</v>
      </c>
    </row>
    <row r="5" spans="1:44" x14ac:dyDescent="0.2">
      <c r="A5" s="55"/>
      <c r="B5" s="55"/>
      <c r="C5" s="55"/>
      <c r="D5" s="55"/>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row>
    <row r="6" spans="1:44" x14ac:dyDescent="0.2">
      <c r="A6" s="55"/>
      <c r="B6" s="55"/>
      <c r="C6" s="55"/>
      <c r="D6" s="55" t="str">
        <f>IF(Channel[[#This Row],[Road Name]]="","",VLOOKUP(Channel[[#This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t="str">
        <f>IF(OR(Channel[[#This Row],[Start]]="", Channel[[#This Row],[End]]=""), "", Channel[[#This Row],[End]]-Channel[[#This Row],[Start]])</f>
        <v/>
      </c>
      <c r="AH6" s="55"/>
      <c r="AI6" s="55"/>
      <c r="AJ6" s="55"/>
      <c r="AK6" s="55"/>
      <c r="AL6" s="55"/>
      <c r="AM6" s="55"/>
      <c r="AN6" s="55"/>
      <c r="AO6" s="55"/>
      <c r="AP6" s="55"/>
      <c r="AQ6" s="55"/>
      <c r="AR6" s="55"/>
    </row>
    <row r="7" spans="1:44" x14ac:dyDescent="0.2">
      <c r="A7" s="55"/>
      <c r="B7" s="55"/>
      <c r="C7" s="55"/>
      <c r="D7" s="55" t="str">
        <f>IF(Channel[[#This Row],[Road Name]]="","",VLOOKUP(Channel[[#This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t="str">
        <f>IF(OR(Channel[[#This Row],[Start]]="", Channel[[#This Row],[End]]=""), "", Channel[[#This Row],[End]]-Channel[[#This Row],[Start]])</f>
        <v/>
      </c>
      <c r="AH7" s="55"/>
      <c r="AI7" s="55"/>
      <c r="AJ7" s="55"/>
      <c r="AK7" s="55"/>
      <c r="AL7" s="55"/>
      <c r="AM7" s="55"/>
      <c r="AN7" s="55"/>
      <c r="AO7" s="55"/>
      <c r="AP7" s="55"/>
      <c r="AQ7" s="55"/>
      <c r="AR7" s="55"/>
    </row>
    <row r="8" spans="1:44" x14ac:dyDescent="0.2">
      <c r="A8" s="55"/>
      <c r="B8" s="55"/>
      <c r="C8" s="55"/>
      <c r="D8" s="55" t="str">
        <f>IF(Channel[[#This Row],[Road Name]]="","",VLOOKUP(Channel[[#This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t="str">
        <f>IF(OR(Channel[[#This Row],[Start]]="", Channel[[#This Row],[End]]=""), "", Channel[[#This Row],[End]]-Channel[[#This Row],[Start]])</f>
        <v/>
      </c>
      <c r="AH8" s="55"/>
      <c r="AI8" s="55"/>
      <c r="AJ8" s="55"/>
      <c r="AK8" s="55"/>
      <c r="AL8" s="55"/>
      <c r="AM8" s="55"/>
      <c r="AN8" s="55"/>
      <c r="AO8" s="55"/>
      <c r="AP8" s="55"/>
      <c r="AQ8" s="55"/>
      <c r="AR8" s="55"/>
    </row>
  </sheetData>
  <phoneticPr fontId="23" type="noConversion"/>
  <conditionalFormatting sqref="N5:N8">
    <cfRule type="expression" dxfId="112" priority="9" stopIfTrue="1">
      <formula>OR($J5="Planned", $J5="Designed", $J5="Under Construction")</formula>
    </cfRule>
  </conditionalFormatting>
  <conditionalFormatting sqref="N5:X8 AM5:AP8 Z5:AG8 AI5:AK8 A5:A8 D5:L8">
    <cfRule type="containsBlanks" dxfId="111" priority="533" stopIfTrue="1">
      <formula>LEN(TRIM(A5))=0</formula>
    </cfRule>
  </conditionalFormatting>
  <conditionalFormatting sqref="Q5:Q8">
    <cfRule type="expression" dxfId="110" priority="11" stopIfTrue="1">
      <formula>NOT(OR($P5="Sealed Road Resurfacing", $P5="Sealed Road Pavement Rehabilitation"))</formula>
    </cfRule>
  </conditionalFormatting>
  <conditionalFormatting sqref="S5:T8">
    <cfRule type="expression" dxfId="109" priority="8" stopIfTrue="1">
      <formula>NOT(OR($J5="Removed", $J5="Decommissioned"))</formula>
    </cfRule>
  </conditionalFormatting>
  <conditionalFormatting sqref="V5:V8">
    <cfRule type="expression" dxfId="108" priority="6" stopIfTrue="1">
      <formula>NOT($U5="Replaces Existing")</formula>
    </cfRule>
  </conditionalFormatting>
  <conditionalFormatting sqref="W5:X8">
    <cfRule type="expression" dxfId="107" priority="7" stopIfTrue="1">
      <formula>NOT(AND($J5="Removed", OR($U5="Replaced", $U5="Replaces Existing")))</formula>
    </cfRule>
  </conditionalFormatting>
  <conditionalFormatting sqref="AE5:AE8">
    <cfRule type="expression" dxfId="106" priority="5" stopIfTrue="1">
      <formula>NOT($AD5="Road Channel")</formula>
    </cfRule>
  </conditionalFormatting>
  <conditionalFormatting sqref="AF5:AF8">
    <cfRule type="expression" dxfId="105" priority="4" stopIfTrue="1">
      <formula>NOT($AD5="Geotech Channel")</formula>
    </cfRule>
  </conditionalFormatting>
  <conditionalFormatting sqref="AI5:AI8">
    <cfRule type="expression" dxfId="104" priority="3" stopIfTrue="1">
      <formula>$AH5=""</formula>
    </cfRule>
  </conditionalFormatting>
  <conditionalFormatting sqref="AJ5:AK8">
    <cfRule type="expression" dxfId="103" priority="2" stopIfTrue="1">
      <formula>OR($AE5="Kerb Only", $AE5="Mountable Kerb Only", $AE5="")</formula>
    </cfRule>
  </conditionalFormatting>
  <conditionalFormatting sqref="AM5:AO8">
    <cfRule type="expression" dxfId="102" priority="10" stopIfTrue="1">
      <formula>NOT($AD5="Geotech Channel")</formula>
    </cfRule>
  </conditionalFormatting>
  <dataValidations xWindow="1593" yWindow="523" count="35">
    <dataValidation type="list" allowBlank="1" showInputMessage="1" showErrorMessage="1" promptTitle="Asset Status" prompt="Please select value from list_x000a_Mandatory" sqref="J5:J8" xr:uid="{44644C52-C9B0-40F4-9976-A3CE2039F06E}">
      <formula1>nrAssetStatus</formula1>
    </dataValidation>
    <dataValidation type="list" allowBlank="1" showInputMessage="1" showErrorMessage="1" sqref="I5:I8" xr:uid="{62500377-928D-4E88-948D-AD3116991F55}">
      <formula1>nrSideWithBoth</formula1>
    </dataValidation>
    <dataValidation type="decimal" allowBlank="1" showInputMessage="1" showErrorMessage="1" sqref="H5:H8" xr:uid="{9D25B9B7-482E-4A16-8B5C-CF5F46F95F4F}">
      <formula1>0</formula1>
      <formula2>250</formula2>
    </dataValidation>
    <dataValidation type="list" allowBlank="1" showInputMessage="1" showErrorMessage="1" sqref="E5:E8" xr:uid="{B3FE7359-9432-4B7C-8F54-624C5817B1EC}">
      <formula1>INDEX(nrRoads,0,1)</formula1>
    </dataValidation>
    <dataValidation type="list" allowBlank="1" showInputMessage="1" showErrorMessage="1" sqref="A5:A8" xr:uid="{B0106BA4-D56A-4F2D-8AEE-F5C802C30DA2}">
      <formula1>nrAction</formula1>
    </dataValidation>
    <dataValidation type="list" allowBlank="1" showInputMessage="1" showErrorMessage="1" sqref="Z5:Z8" xr:uid="{9B3EA447-3125-4394-9D07-C01C7B1CB629}">
      <formula1>nrChannelMaterial</formula1>
    </dataValidation>
    <dataValidation type="list" allowBlank="1" showInputMessage="1" showErrorMessage="1" sqref="AA5:AA8" xr:uid="{44EF577F-1FB4-4774-BB93-FAA5D89525D9}">
      <formula1>nrConstructionMethod</formula1>
    </dataValidation>
    <dataValidation type="list" allowBlank="1" showInputMessage="1" showErrorMessage="1" sqref="AB5:AB8" xr:uid="{BC39ED58-07F6-4260-A019-98A65D54423C}">
      <formula1>INDEX(nrStormWaterPurpose,0,1)</formula1>
    </dataValidation>
    <dataValidation type="list" allowBlank="1" showInputMessage="1" showErrorMessage="1" sqref="AC5:AC8" xr:uid="{D5F21A7F-237A-4446-89A2-86DAE01E5402}">
      <formula1>INDEX(nrNormalState,0,1)</formula1>
    </dataValidation>
    <dataValidation type="list" allowBlank="1" showInputMessage="1" showErrorMessage="1" sqref="AD5:AD8" xr:uid="{4869162B-3715-4100-A0FD-8317E26C7289}">
      <formula1>INDEX(nrChannelType,0,1)</formula1>
    </dataValidation>
    <dataValidation type="list" allowBlank="1" showInputMessage="1" showErrorMessage="1" promptTitle="Geotech Channel Type" prompt="Please select value from list_x000a_Conditional, Mandatory if 'Channel Type' is 'Geotech Channel', otherwise must not be populated." sqref="AF5:AF8" xr:uid="{63ECC360-8B3E-46C0-9461-C4B03B0ABB85}">
      <formula1>INDEX(nrGeotechChannelType,0,1)</formula1>
    </dataValidation>
    <dataValidation type="list" allowBlank="1" showInputMessage="1" showErrorMessage="1" sqref="AI5:AI8" xr:uid="{50D632E5-DEC9-4DDD-97E1-66916FCD846F}">
      <formula1>nrAdjustReason</formula1>
    </dataValidation>
    <dataValidation type="decimal" allowBlank="1" showInputMessage="1" showErrorMessage="1" sqref="AH5:AH8" xr:uid="{D809FC9E-6FA1-4A51-A3F0-C3E7F5E7E3BF}">
      <formula1>0</formula1>
      <formula2>99999</formula2>
    </dataValidation>
    <dataValidation type="whole" allowBlank="1" showInputMessage="1" showErrorMessage="1" promptTitle="Top Width" prompt="Please Enter Value between 0 and 99999_x000a_Mandatory" sqref="AJ5:AJ8" xr:uid="{9E67624C-6570-4A1A-AC0A-E1FFB89902D9}">
      <formula1>0</formula1>
      <formula2>99999</formula2>
    </dataValidation>
    <dataValidation type="whole" allowBlank="1" showInputMessage="1" showErrorMessage="1" promptTitle="Base Width" prompt="Please Enter Value between 0 and 99999_x000a_Mandatory" sqref="AK5:AK8" xr:uid="{059C0379-0B37-4D3A-A611-5A5231EFB071}">
      <formula1>0</formula1>
      <formula2>99999</formula2>
    </dataValidation>
    <dataValidation type="whole" allowBlank="1" showInputMessage="1" showErrorMessage="1" promptTitle="Maximum Water Depth" prompt="Please Enter Value between 0 and 9999_x000a_Optional" sqref="AL5:AL8" xr:uid="{6AA27C8B-41A2-4AB3-BD4E-0F774D73B823}">
      <formula1>0</formula1>
      <formula2>99999</formula2>
    </dataValidation>
    <dataValidation type="list" allowBlank="1" showInputMessage="1" showErrorMessage="1" promptTitle="Has Geotextile?" prompt="Please select Yes or No_x000a_Conditional, Mandatory if 'Channel Type' is 'Geotech Channel', otherwise must not be populated." sqref="AM5:AM8" xr:uid="{C53B2701-8746-4169-A448-6BD620569467}">
      <formula1>INDEX(nrYesNo,0,1)</formula1>
    </dataValidation>
    <dataValidation type="list" allowBlank="1" showInputMessage="1" showErrorMessage="1" promptTitle="Has Drainage Chip?" prompt="Please select Yes or No_x000a_Conditional, Mandatory if 'Channel Type' is 'Geotech Channel', otherwise must not be populated." sqref="AN5:AN8" xr:uid="{4ED2FD68-7D7D-40F1-8B45-81CD2C09DE10}">
      <formula1>INDEX(nrYesNo,0,1)</formula1>
    </dataValidation>
    <dataValidation type="list" allowBlank="1" showInputMessage="1" showErrorMessage="1" promptTitle="Is Subsoil Pipe Included?" prompt="Please select Yes or No_x000a_Conditional, Mandatory if 'Channel Type' is 'Geotech Channel', otherwise must not be populated." sqref="AO5:AO8" xr:uid="{847E2033-6FFC-42DB-B69A-4A22D12F04EB}">
      <formula1>nrYesNo</formula1>
    </dataValidation>
    <dataValidation type="list" allowBlank="1" showInputMessage="1" showErrorMessage="1" promptTitle="Is Heritage" prompt="Please select Yes or No_x000a_Mandatory" sqref="AP5:AP8" xr:uid="{0A8DAADA-7EF8-4492-8A70-ED57922AAD2E}">
      <formula1>nrYesNo</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Q5:Q8" xr:uid="{CE84B5ED-460F-4173-9F45-821BE79F5A91}">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S5:S8" xr:uid="{6199BC9E-114E-4B51-BA58-821AA7E9F426}">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T5:T8" xr:uid="{E5F7348D-024A-434E-81A6-601677693EF0}">
      <formula1>INDEX(nrRemovalReason,0,1)</formula1>
    </dataValidation>
    <dataValidation type="list" allowBlank="1" showInputMessage="1" showErrorMessage="1" promptTitle="Replacement Status" prompt="Please select value from list_x000a_Mandatory" sqref="U5:U8" xr:uid="{AA57E4C4-3630-4EB1-B687-51AE64A2CC75}">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N5:N8" xr:uid="{608F8FBA-69D8-4127-8668-8EC508A39CA6}"/>
    <dataValidation type="list" allowBlank="1" showInputMessage="1" showErrorMessage="1" promptTitle="RCA Sub-Organisation" prompt="Please enter description_x000a_Optional" sqref="M5:M8" xr:uid="{3EB42B05-FC06-472E-9A76-E2D87751A903}">
      <formula1>nrSubOrganisation</formula1>
    </dataValidation>
    <dataValidation type="list" allowBlank="1" showInputMessage="1" showErrorMessage="1" promptTitle="Asset Managing Organisation" prompt="Please select value from list_x000a_Mandatory" sqref="L5:L8" xr:uid="{16DF68E6-635E-4493-831A-4800D279792E}">
      <formula1>nrAssetOwnerOrganisation</formula1>
    </dataValidation>
    <dataValidation type="list" allowBlank="1" showInputMessage="1" showErrorMessage="1" promptTitle="Asset Owner Organisation" prompt="Please select value from list_x000a_Mandatory" sqref="K5:K8" xr:uid="{03770594-5181-4E0E-9F83-032982C985E8}">
      <formula1>nrAssetOwnerOrganisation</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W5:W8" xr:uid="{D9677444-CACE-418A-BE9A-43826BDC60BE}"/>
    <dataValidation allowBlank="1" showInputMessage="1" showErrorMessage="1" promptTitle="Asset Design Life" prompt="Please Enter Value Mandatory" sqref="O5:O8" xr:uid="{A199162B-74BF-4345-ACE8-3ABC6F8C7147}"/>
    <dataValidation type="list" allowBlank="1" showInputMessage="1" showErrorMessage="1" promptTitle="NLTP Funded?" prompt="Please select Yes or No Mandatory" sqref="R5:R8" xr:uid="{92C03D09-E108-4EDC-ADFD-738A1527F8B3}">
      <formula1>INDEX(nrYesNo,0,1)</formula1>
    </dataValidation>
    <dataValidation type="list" allowBlank="1" showInputMessage="1" showErrorMessage="1" promptTitle="Work Origin" prompt="Please select value from list Mandatory" sqref="P5:P8" xr:uid="{F013CEFE-7246-41C4-94E9-4EF13D6C091F}">
      <formula1>INDEX(nrWorkOrigin,0,1)</formula1>
    </dataValidation>
    <dataValidation allowBlank="1" showInputMessage="1" showErrorMessage="1" promptTitle="Prior ID" prompt="Please enter identifier Conditional, Mandatory if 'Replacement Status' is 'Replaces Exisiting', otherwise must not be populated." sqref="V5:V8" xr:uid="{1AC0DE99-C83B-48E4-9D97-CE09B2CCE837}"/>
    <dataValidation type="list" allowBlank="1" showInputMessage="1" showErrorMessage="1" promptTitle="Replacement Reason" prompt="Please select value from list Conditional, Mandatory if 'Asset Status' is 'Removed' AND 'Replacement Status' is 'Replaces Existing', 'Replaced', otherwise ust not be populated." sqref="X5:X8" xr:uid="{32A4247F-3143-4280-8E6B-4D7BFEF3D6C5}">
      <formula1>nrReplacementReason</formula1>
    </dataValidation>
    <dataValidation type="list" allowBlank="1" showInputMessage="1" showErrorMessage="1" promptTitle="Road Channel Type" prompt="Please select value from list_x000a_Conditional, Mandatory if 'Channel Type' is 'Road Channel', otherwise must not be populated." sqref="AE5:AE8" xr:uid="{94EAC400-1215-4AFA-893B-96DD092EF4F6}">
      <formula1>INDEX(nrRoadChannelType,0,1)</formula1>
    </dataValidation>
  </dataValidations>
  <pageMargins left="0.7" right="0.7" top="0.75" bottom="0.75" header="0.3" footer="0.3"/>
  <drawing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DBA04-8C87-4EB0-88A1-ECB460682CCC}">
  <sheetPr>
    <tabColor theme="3" tint="0.59999389629810485"/>
  </sheetPr>
  <dimension ref="A1:AT9"/>
  <sheetViews>
    <sheetView workbookViewId="0">
      <pane xSplit="8" ySplit="4" topLeftCell="AE5" activePane="bottomRight" state="frozen"/>
      <selection pane="topRight" activeCell="H1" sqref="H1"/>
      <selection pane="bottomLeft" activeCell="A3" sqref="A3"/>
      <selection pane="bottomRight" activeCell="AO17" sqref="AO17"/>
    </sheetView>
  </sheetViews>
  <sheetFormatPr defaultRowHeight="12.75" x14ac:dyDescent="0.2"/>
  <cols>
    <col min="1" max="1" width="9.140625" bestFit="1" customWidth="1"/>
    <col min="2" max="2" width="9.140625" customWidth="1"/>
    <col min="3" max="3" width="10.28515625" customWidth="1"/>
    <col min="4" max="4" width="9.7109375" customWidth="1"/>
    <col min="5" max="5" width="18.140625" customWidth="1"/>
    <col min="6" max="6" width="10.140625" customWidth="1"/>
    <col min="7" max="8" width="9.140625" bestFit="1" customWidth="1"/>
    <col min="9" max="9" width="18.140625" customWidth="1"/>
    <col min="10" max="10" width="24.85546875" customWidth="1"/>
    <col min="11" max="11" width="27.5703125" customWidth="1"/>
    <col min="12" max="12" width="23" customWidth="1"/>
    <col min="13" max="13" width="16.42578125" customWidth="1"/>
    <col min="14" max="14" width="17.7109375" customWidth="1"/>
    <col min="15" max="15" width="29.140625" customWidth="1"/>
    <col min="16" max="16" width="27.28515625" customWidth="1"/>
    <col min="17" max="17" width="23" customWidth="1"/>
    <col min="18" max="18" width="14.5703125" customWidth="1"/>
    <col min="19" max="19" width="17" customWidth="1"/>
    <col min="20" max="20" width="20" customWidth="1"/>
    <col min="21" max="21" width="11.140625" customWidth="1"/>
    <col min="22" max="22" width="16.28515625" customWidth="1"/>
    <col min="23" max="23" width="20.85546875" customWidth="1"/>
    <col min="24" max="24" width="12.28515625" customWidth="1"/>
    <col min="25" max="25" width="30.28515625" customWidth="1"/>
    <col min="26" max="26" width="16.85546875" customWidth="1"/>
    <col min="27" max="27" width="17.7109375" customWidth="1"/>
    <col min="28" max="28" width="20.28515625" customWidth="1"/>
    <col min="29" max="29" width="16.42578125" customWidth="1"/>
    <col min="30" max="30" width="13" customWidth="1"/>
    <col min="31" max="31" width="14.140625" customWidth="1"/>
    <col min="32" max="32" width="14.85546875" customWidth="1"/>
    <col min="33" max="33" width="20.140625" customWidth="1"/>
    <col min="34" max="35" width="14.42578125" customWidth="1"/>
    <col min="36" max="40" width="17.7109375" customWidth="1"/>
    <col min="41" max="41" width="14.28515625" customWidth="1"/>
    <col min="42" max="42" width="18.85546875" customWidth="1"/>
    <col min="43" max="43" width="16.7109375" customWidth="1"/>
    <col min="44" max="44" width="18.42578125" customWidth="1"/>
    <col min="45" max="45" width="15" customWidth="1"/>
    <col min="46" max="46" width="24.28515625" customWidth="1"/>
    <col min="51" max="51" width="13.42578125" bestFit="1" customWidth="1"/>
    <col min="66" max="67" width="13.42578125" bestFit="1" customWidth="1"/>
    <col min="69" max="69" width="14.42578125" bestFit="1" customWidth="1"/>
    <col min="72" max="72" width="13.42578125" bestFit="1" customWidth="1"/>
  </cols>
  <sheetData>
    <row r="1" spans="1:46"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2" t="s">
        <v>3073</v>
      </c>
      <c r="M1" s="52" t="s">
        <v>3074</v>
      </c>
      <c r="N1" s="52" t="s">
        <v>3075</v>
      </c>
      <c r="O1" s="52" t="s">
        <v>3299</v>
      </c>
      <c r="P1" s="52" t="s">
        <v>3078</v>
      </c>
      <c r="Q1" s="52" t="s">
        <v>3079</v>
      </c>
      <c r="R1" s="52" t="s">
        <v>3300</v>
      </c>
      <c r="S1" s="52" t="s">
        <v>3301</v>
      </c>
      <c r="T1" s="52" t="s">
        <v>3302</v>
      </c>
      <c r="U1" s="52" t="s">
        <v>3303</v>
      </c>
      <c r="V1" s="53" t="s">
        <v>3304</v>
      </c>
      <c r="W1" s="52" t="s">
        <v>3305</v>
      </c>
      <c r="X1" s="52" t="s">
        <v>3080</v>
      </c>
      <c r="Y1" s="53" t="s">
        <v>3422</v>
      </c>
      <c r="Z1" s="53" t="s">
        <v>3423</v>
      </c>
      <c r="AA1" s="53" t="s">
        <v>3424</v>
      </c>
      <c r="AB1" s="53" t="s">
        <v>3425</v>
      </c>
      <c r="AC1" s="53" t="s">
        <v>3426</v>
      </c>
      <c r="AD1" s="53" t="s">
        <v>3427</v>
      </c>
      <c r="AE1" s="53" t="s">
        <v>3428</v>
      </c>
      <c r="AF1" s="53" t="s">
        <v>3429</v>
      </c>
      <c r="AG1" s="53" t="s">
        <v>3430</v>
      </c>
      <c r="AH1" s="53" t="s">
        <v>3431</v>
      </c>
      <c r="AI1" s="53"/>
      <c r="AJ1" s="53" t="s">
        <v>3432</v>
      </c>
      <c r="AK1" s="53"/>
      <c r="AL1" s="53"/>
      <c r="AM1" s="53"/>
      <c r="AN1" s="53"/>
      <c r="AO1" s="53" t="s">
        <v>3433</v>
      </c>
      <c r="AP1" s="53" t="s">
        <v>3434</v>
      </c>
      <c r="AQ1" s="53" t="s">
        <v>3435</v>
      </c>
      <c r="AR1" s="53" t="s">
        <v>3436</v>
      </c>
      <c r="AS1" s="53" t="s">
        <v>3437</v>
      </c>
      <c r="AT1" s="52"/>
    </row>
    <row r="2" spans="1:46" ht="15" customHeight="1" x14ac:dyDescent="0.2">
      <c r="A2" s="24"/>
      <c r="C2" s="24"/>
      <c r="D2" s="24"/>
      <c r="E2" s="24"/>
      <c r="F2" s="24"/>
      <c r="G2" s="24"/>
      <c r="H2" s="24"/>
      <c r="I2" s="24"/>
      <c r="J2" s="24"/>
      <c r="K2" s="24"/>
      <c r="L2" s="24"/>
      <c r="M2" s="24"/>
      <c r="N2" s="24"/>
      <c r="O2" s="24"/>
      <c r="P2" s="24"/>
      <c r="Q2" s="24"/>
      <c r="R2" s="24"/>
      <c r="S2" s="24"/>
      <c r="T2" s="24"/>
      <c r="U2" s="24"/>
      <c r="V2" s="23"/>
      <c r="W2" s="24"/>
      <c r="X2" s="24"/>
      <c r="Y2" s="23"/>
      <c r="Z2" s="23"/>
      <c r="AA2" s="23"/>
      <c r="AB2" s="23"/>
      <c r="AC2" s="23"/>
      <c r="AD2" s="23"/>
      <c r="AE2" s="23"/>
      <c r="AF2" s="23"/>
      <c r="AG2" s="23"/>
      <c r="AH2" s="23"/>
      <c r="AI2" s="23"/>
      <c r="AJ2" s="23"/>
      <c r="AK2" s="23"/>
      <c r="AL2" s="23"/>
      <c r="AM2" s="23"/>
      <c r="AN2" s="23"/>
      <c r="AO2" s="23"/>
      <c r="AP2" s="23"/>
      <c r="AQ2" s="23"/>
      <c r="AR2" s="23"/>
      <c r="AS2" s="23"/>
      <c r="AT2" s="24"/>
    </row>
    <row r="3" spans="1:46" ht="15" customHeight="1" x14ac:dyDescent="0.2">
      <c r="B3" s="47"/>
      <c r="C3" t="s">
        <v>3119</v>
      </c>
      <c r="D3" t="s">
        <v>7</v>
      </c>
      <c r="F3" t="s">
        <v>3332</v>
      </c>
      <c r="G3" t="s">
        <v>3123</v>
      </c>
      <c r="H3" t="s">
        <v>3122</v>
      </c>
      <c r="I3" t="s">
        <v>3333</v>
      </c>
      <c r="J3" t="s">
        <v>3125</v>
      </c>
      <c r="K3" t="s">
        <v>3334</v>
      </c>
      <c r="L3" t="s">
        <v>3335</v>
      </c>
      <c r="M3" t="s">
        <v>3336</v>
      </c>
      <c r="N3" t="s">
        <v>3127</v>
      </c>
      <c r="O3" t="s">
        <v>3131</v>
      </c>
      <c r="P3" t="s">
        <v>3132</v>
      </c>
      <c r="Q3" t="s">
        <v>3133</v>
      </c>
      <c r="R3" t="s">
        <v>3337</v>
      </c>
      <c r="S3" t="s">
        <v>3338</v>
      </c>
      <c r="T3" t="s">
        <v>3339</v>
      </c>
      <c r="U3" t="s">
        <v>3340</v>
      </c>
      <c r="V3" t="s">
        <v>3341</v>
      </c>
      <c r="W3" t="s">
        <v>3342</v>
      </c>
      <c r="Y3" t="s">
        <v>3439</v>
      </c>
      <c r="Z3" t="s">
        <v>3440</v>
      </c>
      <c r="AA3" t="s">
        <v>3441</v>
      </c>
      <c r="AB3" t="s">
        <v>3442</v>
      </c>
      <c r="AC3" t="s">
        <v>3443</v>
      </c>
      <c r="AD3" t="s">
        <v>3444</v>
      </c>
      <c r="AE3" t="s">
        <v>3445</v>
      </c>
      <c r="AF3" t="s">
        <v>3446</v>
      </c>
      <c r="AG3" t="s">
        <v>3447</v>
      </c>
      <c r="AH3" t="s">
        <v>3448</v>
      </c>
      <c r="AJ3" t="s">
        <v>3449</v>
      </c>
      <c r="AO3" t="s">
        <v>3450</v>
      </c>
      <c r="AP3" t="s">
        <v>3451</v>
      </c>
      <c r="AQ3" t="s">
        <v>3452</v>
      </c>
      <c r="AR3" t="s">
        <v>3453</v>
      </c>
      <c r="AS3" t="s">
        <v>3454</v>
      </c>
      <c r="AT3" t="s">
        <v>3165</v>
      </c>
    </row>
    <row r="4" spans="1:46"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3455</v>
      </c>
      <c r="Z4" t="s">
        <v>709</v>
      </c>
      <c r="AA4" t="s">
        <v>844</v>
      </c>
      <c r="AB4" t="s">
        <v>91</v>
      </c>
      <c r="AC4" t="s">
        <v>3456</v>
      </c>
      <c r="AD4" t="s">
        <v>1128</v>
      </c>
      <c r="AE4" t="s">
        <v>1218</v>
      </c>
      <c r="AF4" t="s">
        <v>1310</v>
      </c>
      <c r="AG4" t="s">
        <v>3457</v>
      </c>
      <c r="AH4" t="s">
        <v>3458</v>
      </c>
      <c r="AI4" s="3" t="s">
        <v>4923</v>
      </c>
      <c r="AJ4" t="s">
        <v>3459</v>
      </c>
      <c r="AK4" s="3" t="s">
        <v>4929</v>
      </c>
      <c r="AL4" s="3" t="s">
        <v>4930</v>
      </c>
      <c r="AM4" s="3" t="s">
        <v>4931</v>
      </c>
      <c r="AN4" s="3" t="s">
        <v>4932</v>
      </c>
      <c r="AO4" t="s">
        <v>3460</v>
      </c>
      <c r="AP4" t="s">
        <v>3461</v>
      </c>
      <c r="AQ4" t="s">
        <v>3462</v>
      </c>
      <c r="AR4" t="s">
        <v>3463</v>
      </c>
      <c r="AS4" t="s">
        <v>3464</v>
      </c>
      <c r="AT4" t="s">
        <v>3219</v>
      </c>
    </row>
    <row r="5" spans="1:46" x14ac:dyDescent="0.2">
      <c r="A5" s="55"/>
      <c r="B5" s="55"/>
      <c r="C5" s="55"/>
      <c r="D5" s="55" t="str">
        <f>IF(Chamber[[#This Row],[Road Name]]="","",VLOOKUP(Chamber[[#This Row],[Road Name]],road_names[],2,0))</f>
        <v/>
      </c>
      <c r="E5" s="55"/>
      <c r="F5" s="55"/>
      <c r="G5" s="55"/>
      <c r="H5" s="55"/>
      <c r="I5" s="55"/>
      <c r="J5" s="55"/>
      <c r="K5" s="55"/>
      <c r="L5" s="55"/>
      <c r="M5" s="74"/>
      <c r="N5" s="55"/>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c r="AQ5" s="55"/>
      <c r="AR5" s="55"/>
      <c r="AS5" s="55"/>
      <c r="AT5" s="55"/>
    </row>
    <row r="6" spans="1:46" x14ac:dyDescent="0.2">
      <c r="A6" s="55"/>
      <c r="B6" s="55"/>
      <c r="C6" s="55"/>
      <c r="D6" s="55" t="str">
        <f>IF(Chamber[[#This Row],[Road Name]]="","",VLOOKUP(Chamber[[#This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row>
    <row r="7" spans="1:46" x14ac:dyDescent="0.2">
      <c r="A7" s="55"/>
      <c r="B7" s="55"/>
      <c r="C7" s="55"/>
      <c r="D7" s="55" t="str">
        <f>IF(Chamber[[#This Row],[Road Name]]="","",VLOOKUP(Chamber[[#This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row>
    <row r="8" spans="1:46" x14ac:dyDescent="0.2">
      <c r="A8" s="55"/>
      <c r="B8" s="55"/>
      <c r="C8" s="55"/>
      <c r="D8" s="55" t="str">
        <f>IF(Chamber[[#This Row],[Road Name]]="","",VLOOKUP(Chamber[[#This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row>
    <row r="9" spans="1:46" x14ac:dyDescent="0.2">
      <c r="A9" s="55"/>
      <c r="B9" s="55"/>
      <c r="C9" s="55"/>
      <c r="D9" s="55" t="str">
        <f>IF(Chamber[[#This Row],[Road Name]]="","",VLOOKUP(Chamber[[#This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row>
  </sheetData>
  <phoneticPr fontId="23" type="noConversion"/>
  <conditionalFormatting sqref="M5:M9">
    <cfRule type="expression" dxfId="101" priority="13" stopIfTrue="1">
      <formula>OR($I5="Planned", $I5="Designed", $I5="Under Construction")</formula>
    </cfRule>
  </conditionalFormatting>
  <conditionalFormatting sqref="M5:W9 Y5:AS9 A5:A9 D5:K9">
    <cfRule type="containsBlanks" dxfId="100" priority="15" stopIfTrue="1">
      <formula>LEN(TRIM(A5))=0</formula>
    </cfRule>
  </conditionalFormatting>
  <conditionalFormatting sqref="P5:P9">
    <cfRule type="expression" dxfId="99" priority="14" stopIfTrue="1">
      <formula>NOT(OR($O5="Sealed Road Resurfacing", $O5="Sealed Road Pavement Rehabilitation"))</formula>
    </cfRule>
  </conditionalFormatting>
  <conditionalFormatting sqref="R5:S9">
    <cfRule type="expression" dxfId="98" priority="12" stopIfTrue="1">
      <formula>NOT(OR($I5="Removed", $I5="Decommissioned"))</formula>
    </cfRule>
  </conditionalFormatting>
  <conditionalFormatting sqref="U5:U9">
    <cfRule type="expression" dxfId="97" priority="9" stopIfTrue="1">
      <formula>NOT($T5="Replaces Existing")</formula>
    </cfRule>
  </conditionalFormatting>
  <conditionalFormatting sqref="V5:W9">
    <cfRule type="expression" dxfId="96" priority="8" stopIfTrue="1">
      <formula>NOT(AND($I5="Removed", OR($T5="Replaced", $T5="Replaces Existing")))</formula>
    </cfRule>
  </conditionalFormatting>
  <conditionalFormatting sqref="AE5:AE9">
    <cfRule type="expression" dxfId="95" priority="5" stopIfTrue="1">
      <formula>OR($AD5="Scruffy Dome", $AD5="")</formula>
    </cfRule>
  </conditionalFormatting>
  <conditionalFormatting sqref="AI5:AI9">
    <cfRule type="expression" dxfId="94" priority="4" stopIfTrue="1">
      <formula>NOT($AH5="Yes")</formula>
    </cfRule>
  </conditionalFormatting>
  <conditionalFormatting sqref="AK5:AK9 AM5:AM9">
    <cfRule type="expression" dxfId="93" priority="1" stopIfTrue="1">
      <formula>NOT($Z5="Catchpit")</formula>
    </cfRule>
  </conditionalFormatting>
  <conditionalFormatting sqref="AL5:AL9">
    <cfRule type="expression" dxfId="92" priority="3" stopIfTrue="1">
      <formula>NOT($AK5="Yes")</formula>
    </cfRule>
  </conditionalFormatting>
  <conditionalFormatting sqref="AN5:AN9">
    <cfRule type="expression" dxfId="91" priority="2" stopIfTrue="1">
      <formula>NOT($AM5="Yes")</formula>
    </cfRule>
  </conditionalFormatting>
  <conditionalFormatting sqref="AP5:AP9">
    <cfRule type="expression" dxfId="90" priority="7" stopIfTrue="1">
      <formula>NOT($AC5="Circular")</formula>
    </cfRule>
  </conditionalFormatting>
  <conditionalFormatting sqref="AQ5:AR9">
    <cfRule type="expression" dxfId="89" priority="6" stopIfTrue="1">
      <formula>OR($AC5="Circular", $AC5="")</formula>
    </cfRule>
  </conditionalFormatting>
  <dataValidations xWindow="2195" yWindow="506" count="37">
    <dataValidation allowBlank="1" showErrorMessage="1" promptTitle="Geometry" prompt="Please enter Geometries based on Priorities LineString 1" sqref="AQ5:AR5 AT5 AO5" xr:uid="{1E5EB623-57B9-4EB1-8787-F060BBA650E3}"/>
    <dataValidation type="list" allowBlank="1" showInputMessage="1" showErrorMessage="1" promptTitle="Drainage Type" prompt="Select the type of asset._x000a_Non-AMDS." sqref="AT5" xr:uid="{31476962-5FF9-4FC4-8C9D-CC00F95813F0}">
      <formula1>INDEX(nrDrainType,0,1)</formula1>
    </dataValidation>
    <dataValidation type="list" allowBlank="1" showInputMessage="1" showErrorMessage="1" sqref="A5:A9" xr:uid="{FD8B950E-D8BD-4B83-B7AF-BBC24CA5E2DA}">
      <formula1>nrAction</formula1>
    </dataValidation>
    <dataValidation type="list" allowBlank="1" showInputMessage="1" showErrorMessage="1" sqref="E5:E9" xr:uid="{E707A81F-CDC1-4EB3-99BE-B92B6438D5E0}">
      <formula1>nrRoads</formula1>
    </dataValidation>
    <dataValidation type="decimal" allowBlank="1" showInputMessage="1" showErrorMessage="1" sqref="G5:G9" xr:uid="{F4EA858C-053A-4DF7-B810-01981C183821}">
      <formula1>0</formula1>
      <formula2>999</formula2>
    </dataValidation>
    <dataValidation type="list" allowBlank="1" showInputMessage="1" showErrorMessage="1" sqref="H5:H9" xr:uid="{2B0357A4-BA4F-41ED-AB49-4D4591BE8560}">
      <formula1>nrSideWithBoth</formula1>
    </dataValidation>
    <dataValidation type="list" allowBlank="1" showInputMessage="1" showErrorMessage="1" promptTitle="Asset Status" prompt="Please select value from list _x000a_Mandatory" sqref="I5:I9" xr:uid="{F0BFF750-1CF9-4F31-AA86-BD95BAC807BE}">
      <formula1>nrAssetStatus</formula1>
    </dataValidation>
    <dataValidation type="list" allowBlank="1" showInputMessage="1" showErrorMessage="1" promptTitle="Asset Owner Organisation" prompt="Please select value from list Mandatory" sqref="J5:J9" xr:uid="{87DB02B1-9632-4A1E-96AF-10FAA3BC8E0F}">
      <formula1>nrAssetOwnerOrganisation</formula1>
    </dataValidation>
    <dataValidation type="list" allowBlank="1" showInputMessage="1" showErrorMessage="1" promptTitle="Asset Managing Organisation" prompt="Please select value from list Mandatory" sqref="K5:K9" xr:uid="{45F38C96-BC40-4E53-9CDC-49BE28AA013B}">
      <formula1>nrAssetOwnerOrganisation</formula1>
    </dataValidation>
    <dataValidation type="list" allowBlank="1" showInputMessage="1" showErrorMessage="1" promptTitle="RCA Sub Organisation" prompt="Please enter description Optional" sqref="L5:L9" xr:uid="{C32EC7C4-50D6-43C2-950C-F8913C0F2A39}">
      <formula1>nrSubOrganisation</formula1>
    </dataValidation>
    <dataValidation type="date" operator="greaterThanOrEqual" allowBlank="1" showInputMessage="1" showErrorMessage="1" promptTitle="Removal Date" prompt="Please enter a valid date dd/mm/yyyy_x000a_Conditional, Mandatory if 'Asset Status' is 'Removed', 'Decomissioned', otherwise must not be populated." sqref="R5:R9" xr:uid="{9F6B1096-00EC-446E-AC40-846FFDB9BB71}">
      <formula1>367</formula1>
    </dataValidation>
    <dataValidation type="list" allowBlank="1" showInputMessage="1" showErrorMessage="1" promptTitle="Work Origin" prompt="Please select value from list Mandatory" sqref="O5:O9" xr:uid="{FB88025B-4F25-4A04-9D50-ABD79A839F10}">
      <formula1>nrWorkOrigin</formula1>
    </dataValidation>
    <dataValidation type="list" allowBlank="1" showInputMessage="1" showErrorMessage="1" promptTitle="NLTP Funded?" prompt="Please select Yes or No Mandatory" sqref="Q5:Q9" xr:uid="{37B29B40-59AE-4278-8E88-5ED64459E188}">
      <formula1>nrYesNo</formula1>
    </dataValidation>
    <dataValidation type="list" allowBlank="1" showInputMessage="1" showErrorMessage="1" promptTitle="Removal Reason" prompt="Please select value from list Conditional, Mandatory if 'Asset Status' is 'Removed', 'Decomissioned', otherwise must not be populated." sqref="S5:S9" xr:uid="{A2B49462-4CA9-4A64-9348-2419CE60413E}">
      <formula1>nrRemovalReason</formula1>
    </dataValidation>
    <dataValidation type="list" allowBlank="1" showInputMessage="1" showErrorMessage="1" promptTitle="Replacement Status" prompt="Please select value from list_x000a_Mandatory" sqref="T5:T9" xr:uid="{0A53D4F8-C97C-41E4-A8DE-CC0CFA90501C}">
      <formula1>nrReplacementStatus</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60349B15-97C3-417A-9230-F7A9DBFF82CD}">
      <formula1>nrReplacementReason</formula1>
    </dataValidation>
    <dataValidation type="date" operator="greaterThanOrEqual" allowBlank="1" showInputMessage="1" showErrorMessage="1" promptTitle="Installation Date" prompt="Please enter a valid date dd/mm/yyyy _x000a_Conditional, Mandatory if 'Asset Status' is NOT 'Planned', 'Designed', 'Under Construction', otherwise must noot be populated." sqref="M5:M9" xr:uid="{5A481AEC-2117-4DC8-B6C2-62A8229392CF}">
      <formula1>367</formula1>
    </dataValidation>
    <dataValidation type="whole" allowBlank="1" showInputMessage="1" showErrorMessage="1" promptTitle="Asset Design Life" prompt="Please Enter Value Mandatory" sqref="N5:N9" xr:uid="{39687550-FAE8-4D89-97E9-E895CB5A1C35}">
      <formula1>1</formula1>
      <formula2>999</formula2>
    </dataValidation>
    <dataValidation allowBlank="1" showInputMessage="1" showErrorMessage="1" promptTitle="Original Cost" prompt="Please Enter Value _x000a_Conditional, Mandatory if 'Work Origin' is 'Sealed Road Resurfacing', 'Sealed Road Pavement Rehabilitation', otherwise optional." sqref="P5:P9" xr:uid="{C3201863-5368-45A1-93F9-035CBE3186EE}"/>
    <dataValidation allowBlank="1" showInputMessage="1" showErrorMessage="1" promptTitle="Prior ID" prompt="Please enter identifier Conditional, Mandatory if 'Replacement Status' is 'Replaces Exisiting', otherwise must not be populated." sqref="U5:U9" xr:uid="{62BC7E64-EFF2-4948-A2F9-E0AAE6945C78}"/>
    <dataValidation allowBlank="1" showInputMessage="1" showErrorMessage="1" promptTitle="Replacement ID" prompt="Please enter identifier Conditional, Mandatory if 'Asset Status' is 'Removed' AND 'Replacement Status' is 'Replaces Exisiting', 'Replaced', otherwise must not be populated." sqref="V5:V9" xr:uid="{FDA84372-A44E-448D-B568-4BB487F3047A}"/>
    <dataValidation allowBlank="1" showInputMessage="1" showErrorMessage="1" promptTitle="Geometry" prompt="Please enter Geometries based on Priorities LineString 1" sqref="X5:X9" xr:uid="{FAAE815A-3AB8-4E7D-965D-2C7147830301}"/>
    <dataValidation type="list" allowBlank="1" showInputMessage="1" showErrorMessage="1" promptTitle="Stormwater Purpose" prompt="What is the stormwater reason for the pipe? What function does it serve?_x000a_Mandatory." sqref="Y5:Y9" xr:uid="{DDFEF424-4A84-45E7-837B-FD0E11FB63B7}">
      <formula1>nrStormWaterPurpose</formula1>
    </dataValidation>
    <dataValidation type="list" allowBlank="1" showInputMessage="1" showErrorMessage="1" promptTitle="Chamber Type" prompt="What type of chamber is used?_x000a_Mandatory." sqref="Z5:Z9" xr:uid="{B906D5C6-A899-4816-813E-D8130933AEF3}">
      <formula1>nrChamberType</formula1>
    </dataValidation>
    <dataValidation type="list" allowBlank="1" showInputMessage="1" showErrorMessage="1" promptTitle="Chamber Material" prompt="What is the chamber made of?_x000a_Mandatory." sqref="AA5:AA9" xr:uid="{73BA8AB7-8F6C-4923-B1B6-6C21D7A57F91}">
      <formula1>nrChamberMaterial</formula1>
    </dataValidation>
    <dataValidation type="list" allowBlank="1" showInputMessage="1" showErrorMessage="1" promptTitle="Construction Method" prompt="Was the chamber premade or built insitu (built onsite)?_x000a_Mandatory." sqref="AB5:AB9" xr:uid="{92AE51FC-5663-4349-A1B5-7EDBF05E5BFB}">
      <formula1>nrConstructionMethod</formula1>
    </dataValidation>
    <dataValidation type="list" allowBlank="1" showInputMessage="1" showErrorMessage="1" promptTitle="Chamber Shape" prompt="What is the shape of the chamber?_x000a_Mandatory." sqref="AC5:AC9" xr:uid="{4E1F5ED0-FE23-4D64-86FB-1E5A74E4CDBF}">
      <formula1>nrDrainageShape</formula1>
    </dataValidation>
    <dataValidation type="list" allowBlank="1" showInputMessage="1" showErrorMessage="1" promptTitle="Cover Type" prompt="What type of cover does the chamber have? _x000a_Mandatory." sqref="AD5:AD9" xr:uid="{02013586-F880-4824-B92E-B97F795DE485}">
      <formula1>nrCoverType</formula1>
    </dataValidation>
    <dataValidation type="list" allowBlank="1" showInputMessage="1" showErrorMessage="1" promptTitle="Cover Class" prompt="What is the loading class of the cover? " sqref="AE5:AE9" xr:uid="{6435BF54-BB64-45ED-A106-9E14A3498AF3}">
      <formula1>nrCoverClass</formula1>
    </dataValidation>
    <dataValidation type="list" allowBlank="1" showInputMessage="1" showErrorMessage="1" promptTitle="Cover Material" prompt="What is the grate made of?_x000a_Mandatory." sqref="AF5:AF9" xr:uid="{5D5B8DD0-B5D1-4E15-BE19-04A960A51D4E}">
      <formula1>nrCoverMaterial</formula1>
    </dataValidation>
    <dataValidation type="list" allowBlank="1" showInputMessage="1" showErrorMessage="1" promptTitle="Cover Cycle Friendly" prompt="Is the cover of the chamber cycle friendly as reported by manufacturer?_x000a_Mandatory." sqref="AG5:AG9" xr:uid="{229072E7-56B0-47D3-AB41-64FE89040FFE}">
      <formula1>nrYesNoUnknown</formula1>
    </dataValidation>
    <dataValidation type="list" allowBlank="1" showInputMessage="1" showErrorMessage="1" sqref="AI5:AI9" xr:uid="{F3F9A048-0064-43F7-AF9D-D96DDCCC0C7C}">
      <formula1>nrLitterTrap</formula1>
    </dataValidation>
    <dataValidation type="whole" allowBlank="1" showInputMessage="1" showErrorMessage="1" promptTitle="Chamber Diameter" prompt="What is the diameter of the chamber?_x000a_Required if Chamber Shape is ‘Circular’." sqref="AP5:AP9" xr:uid="{A8410CBA-538B-4B93-BC61-6D16AE6E4B44}">
      <formula1>0</formula1>
      <formula2>999999</formula2>
    </dataValidation>
    <dataValidation type="list" allowBlank="1" showInputMessage="1" showErrorMessage="1" promptTitle="Drainage Type" prompt="Select the type of asset._x000a_Non-AMDS." sqref="AS5:AS9" xr:uid="{3D089A96-0EB4-46FB-A7C3-B6F07F26AF54}">
      <formula1>nrDrainType</formula1>
    </dataValidation>
    <dataValidation type="list" allowBlank="1" showInputMessage="1" showErrorMessage="1" promptTitle="Is Litter Trap?" prompt="Does this asset have a device to trap litter?_x000a_Mandatory." sqref="AH5:AH9" xr:uid="{3CD5F5CE-D1BD-43B9-804F-FC6658C96962}">
      <formula1>nrYesNo</formula1>
    </dataValidation>
    <dataValidation type="list" allowBlank="1" showInputMessage="1" showErrorMessage="1" promptTitle="Is Heritage?" prompt="Is the asset a heritage asset? TRUE or FALSE._x000a_Mandatory." sqref="AJ5:AJ9" xr:uid="{2BA75A2D-F29F-4E30-8D22-B806681327DF}">
      <formula1>nrYesNo</formula1>
    </dataValidation>
    <dataValidation type="list" allowBlank="1" showInputMessage="1" showErrorMessage="1" sqref="AM5:AM9 AK5:AK9" xr:uid="{C93F9DBC-8E3A-4071-8AA1-E1E26480708A}">
      <formula1>nrYesNo</formula1>
    </dataValidation>
  </dataValidations>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FB1B5-4D73-438A-94D6-5FABC43039E1}">
  <sheetPr>
    <tabColor theme="3" tint="0.59999389629810485"/>
  </sheetPr>
  <dimension ref="A1:AN9"/>
  <sheetViews>
    <sheetView workbookViewId="0">
      <pane xSplit="6" ySplit="4" topLeftCell="V5" activePane="bottomRight" state="frozen"/>
      <selection pane="topRight" activeCell="F1" sqref="F1"/>
      <selection pane="bottomLeft" activeCell="A5" sqref="A5"/>
      <selection pane="bottomRight" activeCell="AE11" sqref="AE11"/>
    </sheetView>
  </sheetViews>
  <sheetFormatPr defaultRowHeight="12.75" x14ac:dyDescent="0.2"/>
  <cols>
    <col min="3" max="3" width="10.28515625" customWidth="1"/>
    <col min="4" max="4" width="9.85546875" customWidth="1"/>
    <col min="5" max="5" width="13.28515625" customWidth="1"/>
    <col min="6" max="6" width="10.5703125" customWidth="1"/>
    <col min="9" max="9" width="18.5703125" customWidth="1"/>
    <col min="10" max="10" width="26.140625" customWidth="1"/>
    <col min="11" max="11" width="28.85546875" customWidth="1"/>
    <col min="12" max="12" width="22.7109375" customWidth="1"/>
    <col min="13" max="13" width="17.7109375" customWidth="1"/>
    <col min="14" max="14" width="18.140625" customWidth="1"/>
    <col min="15" max="15" width="25.7109375" customWidth="1"/>
    <col min="16" max="16" width="23.85546875" customWidth="1"/>
    <col min="17" max="17" width="23.140625" customWidth="1"/>
    <col min="18" max="18" width="16.42578125" customWidth="1"/>
    <col min="19" max="19" width="17.7109375" customWidth="1"/>
    <col min="20" max="20" width="20.7109375" customWidth="1"/>
    <col min="21" max="21" width="12.42578125" customWidth="1"/>
    <col min="22" max="22" width="17.140625" customWidth="1"/>
    <col min="23" max="23" width="21.7109375" customWidth="1"/>
    <col min="24" max="24" width="12.140625" customWidth="1"/>
    <col min="25" max="25" width="10.28515625" bestFit="1" customWidth="1"/>
    <col min="26" max="26" width="19.42578125" customWidth="1"/>
    <col min="27" max="27" width="21.28515625" customWidth="1"/>
    <col min="28" max="28" width="22" customWidth="1"/>
    <col min="29" max="29" width="13.7109375" customWidth="1"/>
    <col min="30" max="30" width="14.42578125" customWidth="1"/>
    <col min="31" max="31" width="17.85546875" customWidth="1"/>
    <col min="32" max="32" width="18.140625" customWidth="1"/>
    <col min="33" max="33" width="20" customWidth="1"/>
    <col min="34" max="42" width="10.42578125" customWidth="1"/>
    <col min="43" max="58" width="11.42578125" customWidth="1"/>
    <col min="59" max="59" width="13.42578125" bestFit="1" customWidth="1"/>
    <col min="60" max="60" width="11.42578125" customWidth="1"/>
    <col min="61" max="61" width="14.42578125" bestFit="1" customWidth="1"/>
    <col min="62" max="132" width="11.42578125" customWidth="1"/>
    <col min="133" max="1032" width="12.42578125" customWidth="1"/>
    <col min="1033" max="10032" width="13.42578125" customWidth="1"/>
    <col min="10033" max="16384" width="14.42578125" customWidth="1"/>
  </cols>
  <sheetData>
    <row r="1" spans="1:40"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2" t="s">
        <v>3073</v>
      </c>
      <c r="M1" s="52" t="s">
        <v>3074</v>
      </c>
      <c r="N1" s="52" t="s">
        <v>3075</v>
      </c>
      <c r="O1" s="52" t="s">
        <v>3299</v>
      </c>
      <c r="P1" s="52" t="s">
        <v>3078</v>
      </c>
      <c r="Q1" s="52" t="s">
        <v>3079</v>
      </c>
      <c r="R1" s="52" t="s">
        <v>3300</v>
      </c>
      <c r="S1" s="52" t="s">
        <v>3301</v>
      </c>
      <c r="T1" s="52" t="s">
        <v>3302</v>
      </c>
      <c r="U1" s="52" t="s">
        <v>3303</v>
      </c>
      <c r="V1" s="53" t="s">
        <v>3304</v>
      </c>
      <c r="W1" s="52" t="s">
        <v>3305</v>
      </c>
      <c r="X1" s="52" t="s">
        <v>3080</v>
      </c>
      <c r="Y1" s="52" t="s">
        <v>3603</v>
      </c>
      <c r="Z1" s="52" t="s">
        <v>3604</v>
      </c>
      <c r="AA1" s="52" t="s">
        <v>3422</v>
      </c>
      <c r="AB1" s="52" t="s">
        <v>3425</v>
      </c>
      <c r="AC1" s="52" t="s">
        <v>3605</v>
      </c>
      <c r="AD1" s="52" t="s">
        <v>3606</v>
      </c>
      <c r="AE1" s="52" t="s">
        <v>3607</v>
      </c>
      <c r="AF1" s="52" t="s">
        <v>3608</v>
      </c>
      <c r="AG1" s="52" t="s">
        <v>3432</v>
      </c>
    </row>
    <row r="2" spans="1:40" ht="15" customHeight="1" x14ac:dyDescent="0.2"/>
    <row r="3" spans="1:40" ht="15" customHeight="1" x14ac:dyDescent="0.2">
      <c r="A3" s="47"/>
      <c r="B3" s="47"/>
      <c r="C3" s="47" t="s">
        <v>3119</v>
      </c>
      <c r="D3" s="47" t="s">
        <v>7</v>
      </c>
      <c r="E3" s="47"/>
      <c r="F3" s="47" t="s">
        <v>3332</v>
      </c>
      <c r="G3" s="47" t="s">
        <v>3123</v>
      </c>
      <c r="H3" s="47" t="s">
        <v>3122</v>
      </c>
      <c r="I3" s="47" t="s">
        <v>3333</v>
      </c>
      <c r="J3" s="47" t="s">
        <v>3125</v>
      </c>
      <c r="K3" s="47" t="s">
        <v>3334</v>
      </c>
      <c r="L3" s="47" t="s">
        <v>3335</v>
      </c>
      <c r="M3" s="47" t="s">
        <v>3336</v>
      </c>
      <c r="N3" s="47" t="s">
        <v>3127</v>
      </c>
      <c r="O3" s="47" t="s">
        <v>3131</v>
      </c>
      <c r="P3" s="47" t="s">
        <v>3132</v>
      </c>
      <c r="Q3" s="47" t="s">
        <v>3133</v>
      </c>
      <c r="R3" s="47" t="s">
        <v>3337</v>
      </c>
      <c r="S3" s="47" t="s">
        <v>3338</v>
      </c>
      <c r="T3" s="47" t="s">
        <v>3339</v>
      </c>
      <c r="U3" s="47" t="s">
        <v>3340</v>
      </c>
      <c r="V3" s="47" t="s">
        <v>3341</v>
      </c>
      <c r="W3" s="47" t="s">
        <v>3342</v>
      </c>
      <c r="X3" s="47"/>
      <c r="Y3" s="47"/>
      <c r="Z3" s="47" t="s">
        <v>3609</v>
      </c>
      <c r="AA3" s="47" t="s">
        <v>3439</v>
      </c>
      <c r="AB3" s="47" t="s">
        <v>3442</v>
      </c>
      <c r="AC3" s="47" t="s">
        <v>3610</v>
      </c>
      <c r="AD3" s="47" t="s">
        <v>3611</v>
      </c>
      <c r="AE3" s="47" t="s">
        <v>3612</v>
      </c>
      <c r="AF3" s="47" t="s">
        <v>3613</v>
      </c>
      <c r="AG3" s="47" t="s">
        <v>3449</v>
      </c>
      <c r="AH3" s="47"/>
      <c r="AI3" s="47"/>
      <c r="AJ3" s="47"/>
      <c r="AK3" s="47"/>
      <c r="AL3" s="47"/>
      <c r="AM3" s="47"/>
      <c r="AN3" s="47"/>
    </row>
    <row r="4" spans="1:40"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3614</v>
      </c>
      <c r="Z4" t="s">
        <v>1570</v>
      </c>
      <c r="AA4" t="s">
        <v>3455</v>
      </c>
      <c r="AB4" t="s">
        <v>91</v>
      </c>
      <c r="AC4" t="s">
        <v>3275</v>
      </c>
      <c r="AD4" t="s">
        <v>3376</v>
      </c>
      <c r="AE4" t="s">
        <v>3615</v>
      </c>
      <c r="AF4" t="s">
        <v>3616</v>
      </c>
      <c r="AG4" t="s">
        <v>3459</v>
      </c>
    </row>
    <row r="5" spans="1:40" x14ac:dyDescent="0.2">
      <c r="A5" s="55"/>
      <c r="B5" s="55"/>
      <c r="C5" s="55"/>
      <c r="D5" s="55" t="str">
        <f>IF(Headwall[[#This Row],[Road Name]]="","",VLOOKUP(Headwall[[#This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row>
    <row r="6" spans="1:40" x14ac:dyDescent="0.2">
      <c r="A6" s="55"/>
      <c r="B6" s="55"/>
      <c r="C6" s="55"/>
      <c r="D6" s="55" t="str">
        <f>IF(Headwall[[#This Row],[Road Name]]="","",VLOOKUP(Headwall[[#This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row>
    <row r="7" spans="1:40" x14ac:dyDescent="0.2">
      <c r="A7" s="55"/>
      <c r="B7" s="55"/>
      <c r="C7" s="55"/>
      <c r="D7" s="55" t="str">
        <f>IF(Headwall[[#This Row],[Road Name]]="","",VLOOKUP(Headwall[[#This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row>
    <row r="8" spans="1:40" x14ac:dyDescent="0.2">
      <c r="A8" s="55"/>
      <c r="B8" s="55"/>
      <c r="C8" s="55"/>
      <c r="D8" s="55" t="str">
        <f>IF(Headwall[[#This Row],[Road Name]]="","",VLOOKUP(Headwall[[#This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row>
    <row r="9" spans="1:40" x14ac:dyDescent="0.2">
      <c r="A9" s="55"/>
      <c r="B9" s="55"/>
      <c r="C9" s="55"/>
      <c r="D9" s="55" t="str">
        <f>IF(Headwall[[#This Row],[Road Name]]="","",VLOOKUP(Headwall[[#This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row>
  </sheetData>
  <conditionalFormatting sqref="M5:M9">
    <cfRule type="expression" dxfId="88" priority="5" stopIfTrue="1">
      <formula>OR($I5="Planned", $I5="Designed", $I5="Under Construction")</formula>
    </cfRule>
  </conditionalFormatting>
  <conditionalFormatting sqref="M5:W9 A5:A9 D5:K9 Y5:AG9">
    <cfRule type="containsBlanks" dxfId="87" priority="9" stopIfTrue="1">
      <formula>LEN(TRIM(A5))=0</formula>
    </cfRule>
  </conditionalFormatting>
  <conditionalFormatting sqref="P5:P9">
    <cfRule type="expression" dxfId="86" priority="7" stopIfTrue="1">
      <formula>NOT(OR($O5="Sealed Road Resurfacing", $O5="Sealed Road Pavement Rehabilitation"))</formula>
    </cfRule>
  </conditionalFormatting>
  <conditionalFormatting sqref="R5:S9">
    <cfRule type="expression" dxfId="85" priority="3" stopIfTrue="1">
      <formula>NOT(OR($I5="Removed", $I5="Decommissioned"))</formula>
    </cfRule>
  </conditionalFormatting>
  <conditionalFormatting sqref="U5:U9">
    <cfRule type="expression" dxfId="84" priority="1" stopIfTrue="1">
      <formula>NOT($T5="Replaces Existing")</formula>
    </cfRule>
  </conditionalFormatting>
  <conditionalFormatting sqref="V5:W9">
    <cfRule type="expression" dxfId="83" priority="2" stopIfTrue="1">
      <formula>NOT(AND($I5="Removed", OR($T5="Replaced", $T5="Replaces Existing")))</formula>
    </cfRule>
  </conditionalFormatting>
  <dataValidations count="29">
    <dataValidation allowBlank="1" showInputMessage="1" showErrorMessage="1" promptTitle="Geometry" prompt="Please enter Geometries based on Priorities LineString 1" sqref="X5:X9" xr:uid="{B5CC2235-D04B-4EEA-9CDC-C01744C4630D}"/>
    <dataValidation allowBlank="1" showInputMessage="1" showErrorMessage="1" promptTitle="Replacement ID" prompt="Please enter identifier Conditional, Mandatory if 'Asset Status' is 'Removed' AND 'Replacement Status' is 'Replaces Exisiting', 'Replaced', otherwise must not be populated." sqref="V5:V9" xr:uid="{029D7F8A-374C-4969-B4A4-C95F5243B43C}"/>
    <dataValidation allowBlank="1" showInputMessage="1" showErrorMessage="1" promptTitle="Asset Design Life" prompt="Please Enter Value Mandatory" sqref="N5:N9" xr:uid="{809A4BB4-1987-49AD-9576-7C5F2DFCDB63}"/>
    <dataValidation type="list" allowBlank="1" showInputMessage="1" showErrorMessage="1" promptTitle="NLTP Funded?" prompt="Please select Yes or No Mandatory" sqref="Q5:Q9" xr:uid="{08603B79-B84E-46FE-B39F-49BEA1D4E649}">
      <formula1>INDEX(nrYesNo,0,1)</formula1>
    </dataValidation>
    <dataValidation type="list" allowBlank="1" showInputMessage="1" showErrorMessage="1" promptTitle="Work Origin" prompt="Please select value from list Mandatory" sqref="O5:O9" xr:uid="{152622B8-5ACD-4134-B6C4-EE7D23470747}">
      <formula1>INDEX(nrWorkOrigin,0,1)</formula1>
    </dataValidation>
    <dataValidation type="list" allowBlank="1" showInputMessage="1" showErrorMessage="1" promptTitle="RCA Sub Organisation" prompt="Please enter description Optional" sqref="L5:L9" xr:uid="{117E1EC1-C705-4E31-90CF-145FBA99300A}">
      <formula1>nrSubOrganisation</formula1>
    </dataValidation>
    <dataValidation type="list" allowBlank="1" showInputMessage="1" showErrorMessage="1" promptTitle="Asset Managing Organisation" prompt="Please select value from list Mandatory" sqref="K5:K9" xr:uid="{F79D09A3-6740-4E92-B1FC-CB923631F5EA}">
      <formula1>nrAssetOwnerOrganisation</formula1>
    </dataValidation>
    <dataValidation type="list" allowBlank="1" showInputMessage="1" showErrorMessage="1" promptTitle="Asset Owner Organisation" prompt="Please select value from list Mandatory" sqref="J5:J9" xr:uid="{60257E8D-2004-42C9-B2EC-5F270BA5EB2D}">
      <formula1>INDEX(nrAssetOwnerOrganisation,0,1)</formula1>
    </dataValidation>
    <dataValidation type="list" allowBlank="1" showInputMessage="1" showErrorMessage="1" promptTitle="Asset Status" prompt="Please select value from list _x000a_Mandatory" sqref="I5:I9" xr:uid="{0321BB59-DE7F-4163-93FD-D070154A8D00}">
      <formula1>nrAssetStatus</formula1>
    </dataValidation>
    <dataValidation type="list" allowBlank="1" showInputMessage="1" showErrorMessage="1" sqref="H5:H9" xr:uid="{2B385023-BC39-4753-BF6F-78D32D5951AD}">
      <formula1>nrSideWithBoth</formula1>
    </dataValidation>
    <dataValidation type="decimal" allowBlank="1" showInputMessage="1" showErrorMessage="1" sqref="G5:G9" xr:uid="{EA66066F-3347-4CEE-9D04-B6396F528DF6}">
      <formula1>0</formula1>
      <formula2>999</formula2>
    </dataValidation>
    <dataValidation type="list" allowBlank="1" showInputMessage="1" showErrorMessage="1" sqref="A5:A9" xr:uid="{D7370A64-273E-4574-946F-D0F78C5BF3C3}">
      <formula1>nrAction</formula1>
    </dataValidation>
    <dataValidation allowBlank="1" showInputMessage="1" showErrorMessage="1" promptTitle="Pipe ID" prompt="Pipe ID the headwall is attached to. Mandatory." sqref="Y5:Y9" xr:uid="{5B85B32F-7FB9-4921-B8F8-E23A883AD2F8}"/>
    <dataValidation type="list" allowBlank="1" showInputMessage="1" showErrorMessage="1" promptTitle="Headwall Material" prompt="Please select value from list Mandatory" sqref="Z5:Z9" xr:uid="{329D7770-84F4-44E5-8DF6-FAD96584B9BB}">
      <formula1>INDEX(nrHeadwallMaterial,0,1)</formula1>
    </dataValidation>
    <dataValidation type="list" allowBlank="1" showInputMessage="1" showErrorMessage="1" promptTitle="Stormwater Purpose" prompt="Please select value from list Mandatory" sqref="AA5:AA9" xr:uid="{8C9644B1-71A8-46F0-9E53-7969F527BAD2}">
      <formula1>INDEX(nrStormWaterPurpose,0,1)</formula1>
    </dataValidation>
    <dataValidation type="list" allowBlank="1" showInputMessage="1" showErrorMessage="1" promptTitle="Construction Method" prompt="Please select value from list Mandatory" sqref="AB5:AB9" xr:uid="{C8788807-F00C-41EF-AF2D-B4FF3C0D5C7E}">
      <formula1>nrConstructionMethod</formula1>
    </dataValidation>
    <dataValidation type="decimal" allowBlank="1" showInputMessage="1" showErrorMessage="1" promptTitle="Length" prompt="Please enter value between 0 and 100 Mandatory" sqref="AC5:AC9" xr:uid="{2EF40F55-CD8C-4EE5-B951-267C5FEFA912}">
      <formula1>0</formula1>
      <formula2>100</formula2>
    </dataValidation>
    <dataValidation type="decimal" allowBlank="1" showInputMessage="1" showErrorMessage="1" promptTitle="Height" prompt="Please enter value between 0 and 100 Mandatory" sqref="AD5:AD9" xr:uid="{26D7F2E1-8C71-4F27-9E3D-1622C5B0B7ED}">
      <formula1>0</formula1>
      <formula2>100</formula2>
    </dataValidation>
    <dataValidation type="decimal" allowBlank="1" showInputMessage="1" showErrorMessage="1" promptTitle="Minimum Width" prompt="Please enter value between 0 and 100 Mandatory" sqref="AE5:AE9" xr:uid="{83E39349-5366-4FE6-B983-6BCDA6525EED}">
      <formula1>0</formula1>
      <formula2>100</formula2>
    </dataValidation>
    <dataValidation type="decimal" allowBlank="1" showInputMessage="1" showErrorMessage="1" promptTitle="Maximum Width" prompt="Please enter value between 0 and 100 Mandatory" sqref="AF5:AF9" xr:uid="{BAB165B4-B58C-4199-9715-3BF86BE57BC0}">
      <formula1>0</formula1>
      <formula2>100</formula2>
    </dataValidation>
    <dataValidation type="list" allowBlank="1" showInputMessage="1" showErrorMessage="1" promptTitle="Is Heritage" prompt="Please select Yes or No Mandatory" sqref="AG5:AG9" xr:uid="{3E471FD3-3F2E-4564-AF33-0C964E426A25}">
      <formula1>nrYesNo</formula1>
    </dataValidation>
    <dataValidation type="list" allowBlank="1" showInputMessage="1" showErrorMessage="1" sqref="E5:E9" xr:uid="{DC5F7469-3A5F-46C7-A024-7BB60F422746}">
      <formula1>nrRoads</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CB3B0281-5667-4248-9845-68B89E9CC6CE}"/>
    <dataValidation type="decimal" allowBlank="1" showInputMessage="1" showErrorMessage="1" promptTitle="Original Cost" prompt="Please Enter Value _x000a_Conditional, Mandatory if 'Work Origin' is 'Sealed Road Resurfacing', 'Sealed Road Pavement Rehabilitation', otherwise optional." sqref="P5:P9" xr:uid="{BCFCA73D-78E0-4F11-8BE5-B55332840264}">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F0154DBE-651E-4806-AF01-0E71C1C8BDF7}">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AE19249F-0DEA-4C18-BCC6-F688E7803ADC}">
      <formula1>INDEX(nrRemovalReason,0,1)</formula1>
    </dataValidation>
    <dataValidation allowBlank="1" showInputMessage="1" showErrorMessage="1" promptTitle="Prior ID" prompt="Please enter identifier Conditional, Mandatory if 'Replacement Status' is 'Replaces Exisiting', otherwise must not be populated." sqref="U5:U9" xr:uid="{17B54832-71B9-412E-98EB-F02A2135E299}"/>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DFCC94C5-A281-42E0-9298-A6A869618663}">
      <formula1>nrReplacementReason</formula1>
    </dataValidation>
    <dataValidation type="list" allowBlank="1" showInputMessage="1" showErrorMessage="1" promptTitle="Replacement Status" prompt="Please select value from list_x000a_Mandatory" sqref="T5:T9" xr:uid="{7B69DFD4-F3B9-4CC4-A730-93B6402F217B}">
      <formula1>INDEX(nrReplacementStatus,0,1)</formula1>
    </dataValidation>
  </dataValidation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7C927-E75B-4DA8-8A1A-0BBF2E10BAA7}">
  <sheetPr>
    <tabColor theme="3" tint="0.59999389629810485"/>
  </sheetPr>
  <dimension ref="A1:AJ9"/>
  <sheetViews>
    <sheetView workbookViewId="0">
      <pane xSplit="6" ySplit="4" topLeftCell="J5" activePane="bottomRight" state="frozen"/>
      <selection pane="topRight" activeCell="F1" sqref="F1"/>
      <selection pane="bottomLeft" activeCell="A5" sqref="A5"/>
      <selection pane="bottomRight" activeCell="A10" sqref="A10"/>
    </sheetView>
  </sheetViews>
  <sheetFormatPr defaultRowHeight="12.75" x14ac:dyDescent="0.2"/>
  <cols>
    <col min="3" max="3" width="10.28515625" customWidth="1"/>
    <col min="4" max="4" width="10.7109375" customWidth="1"/>
    <col min="5" max="5" width="17.42578125" bestFit="1" customWidth="1"/>
    <col min="6" max="6" width="10.5703125" customWidth="1"/>
    <col min="7" max="7" width="11.5703125" bestFit="1" customWidth="1"/>
    <col min="9" max="9" width="16.7109375" customWidth="1"/>
    <col min="10" max="10" width="33.140625" customWidth="1"/>
    <col min="11" max="11" width="28.85546875" customWidth="1"/>
    <col min="12" max="12" width="22.42578125" customWidth="1"/>
    <col min="13" max="13" width="17.7109375" customWidth="1"/>
    <col min="14" max="14" width="18.140625" customWidth="1"/>
    <col min="15" max="15" width="33" customWidth="1"/>
    <col min="16" max="16" width="24.42578125" customWidth="1"/>
    <col min="17" max="17" width="18.5703125" customWidth="1"/>
    <col min="18" max="18" width="15.42578125" customWidth="1"/>
    <col min="19" max="19" width="17.7109375" customWidth="1"/>
    <col min="20" max="20" width="20.7109375" customWidth="1"/>
    <col min="21" max="21" width="11" customWidth="1"/>
    <col min="22" max="22" width="17.140625" customWidth="1"/>
    <col min="23" max="23" width="21.7109375" customWidth="1"/>
    <col min="24" max="24" width="12.140625" customWidth="1"/>
    <col min="25" max="25" width="15.42578125" customWidth="1"/>
    <col min="26" max="26" width="17.42578125" customWidth="1"/>
    <col min="27" max="27" width="19.28515625" customWidth="1"/>
    <col min="28" max="28" width="21.28515625" customWidth="1"/>
    <col min="29" max="29" width="14.7109375" customWidth="1"/>
    <col min="30" max="30" width="18" customWidth="1"/>
    <col min="31" max="31" width="13.5703125" customWidth="1"/>
    <col min="32" max="32" width="13.85546875" customWidth="1"/>
    <col min="33" max="33" width="24" customWidth="1"/>
    <col min="34" max="34" width="15" customWidth="1"/>
    <col min="35" max="35" width="30.85546875" customWidth="1"/>
    <col min="36" max="36" width="15.42578125" customWidth="1"/>
    <col min="59" max="59" width="14.42578125" bestFit="1" customWidth="1"/>
    <col min="61" max="61" width="14.42578125" bestFit="1" customWidth="1"/>
  </cols>
  <sheetData>
    <row r="1" spans="1:36"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3" t="s">
        <v>3077</v>
      </c>
      <c r="P1" s="53" t="s">
        <v>3078</v>
      </c>
      <c r="Q1" s="53" t="s">
        <v>3079</v>
      </c>
      <c r="R1" s="52" t="s">
        <v>3300</v>
      </c>
      <c r="S1" s="52" t="s">
        <v>3301</v>
      </c>
      <c r="T1" s="52" t="s">
        <v>3302</v>
      </c>
      <c r="U1" s="52" t="s">
        <v>3303</v>
      </c>
      <c r="V1" s="53" t="s">
        <v>3304</v>
      </c>
      <c r="W1" s="52" t="s">
        <v>3305</v>
      </c>
      <c r="X1" s="52" t="s">
        <v>3080</v>
      </c>
      <c r="Y1" s="53" t="s">
        <v>3617</v>
      </c>
      <c r="Z1" s="66" t="s">
        <v>3618</v>
      </c>
      <c r="AA1" s="66" t="s">
        <v>3619</v>
      </c>
      <c r="AB1" s="53" t="s">
        <v>3422</v>
      </c>
      <c r="AC1" s="53" t="s">
        <v>3620</v>
      </c>
      <c r="AD1" s="53" t="s">
        <v>3621</v>
      </c>
      <c r="AE1" s="66" t="s">
        <v>3622</v>
      </c>
      <c r="AF1" s="66" t="s">
        <v>3623</v>
      </c>
      <c r="AG1" s="66" t="s">
        <v>3624</v>
      </c>
      <c r="AH1" s="66" t="s">
        <v>3625</v>
      </c>
      <c r="AI1" s="66" t="s">
        <v>3626</v>
      </c>
      <c r="AJ1" s="67" t="s">
        <v>3432</v>
      </c>
    </row>
    <row r="2" spans="1:36" ht="15" customHeight="1" x14ac:dyDescent="0.2"/>
    <row r="3" spans="1:36" s="47" customFormat="1" ht="15" customHeight="1" x14ac:dyDescent="0.2">
      <c r="C3" s="47" t="s">
        <v>3119</v>
      </c>
      <c r="D3" s="47" t="s">
        <v>7</v>
      </c>
      <c r="F3" s="47" t="s">
        <v>3332</v>
      </c>
      <c r="G3" s="47" t="s">
        <v>3123</v>
      </c>
      <c r="H3" s="47" t="s">
        <v>3122</v>
      </c>
      <c r="I3" s="47" t="s">
        <v>3333</v>
      </c>
      <c r="J3" s="47" t="s">
        <v>3125</v>
      </c>
      <c r="K3" s="47" t="s">
        <v>3334</v>
      </c>
      <c r="L3" s="47" t="s">
        <v>3335</v>
      </c>
      <c r="M3" s="47" t="s">
        <v>3336</v>
      </c>
      <c r="N3" s="47" t="s">
        <v>3127</v>
      </c>
      <c r="O3" s="47" t="s">
        <v>3131</v>
      </c>
      <c r="P3" s="47" t="s">
        <v>3132</v>
      </c>
      <c r="Q3" s="47" t="s">
        <v>3133</v>
      </c>
      <c r="R3" s="47" t="s">
        <v>3337</v>
      </c>
      <c r="S3" s="47" t="s">
        <v>3338</v>
      </c>
      <c r="U3" s="47" t="s">
        <v>3340</v>
      </c>
      <c r="W3" s="47" t="s">
        <v>3342</v>
      </c>
      <c r="Y3" s="47" t="s">
        <v>3627</v>
      </c>
      <c r="Z3" s="47" t="s">
        <v>3628</v>
      </c>
      <c r="AA3" s="47" t="s">
        <v>3629</v>
      </c>
      <c r="AB3" s="47" t="s">
        <v>3439</v>
      </c>
      <c r="AC3" s="47" t="s">
        <v>3630</v>
      </c>
      <c r="AD3" s="47" t="s">
        <v>3631</v>
      </c>
      <c r="AE3" s="47" t="s">
        <v>3632</v>
      </c>
      <c r="AF3" s="47" t="s">
        <v>3633</v>
      </c>
      <c r="AG3" s="47" t="s">
        <v>3634</v>
      </c>
      <c r="AH3" s="47" t="s">
        <v>3635</v>
      </c>
      <c r="AI3" s="47" t="s">
        <v>3636</v>
      </c>
      <c r="AJ3" s="47" t="s">
        <v>3449</v>
      </c>
    </row>
    <row r="4" spans="1:36"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2122</v>
      </c>
      <c r="Z4" t="s">
        <v>2215</v>
      </c>
      <c r="AA4" t="s">
        <v>3637</v>
      </c>
      <c r="AB4" t="s">
        <v>3455</v>
      </c>
      <c r="AC4" t="s">
        <v>482</v>
      </c>
      <c r="AD4" t="s">
        <v>2283</v>
      </c>
      <c r="AE4" t="s">
        <v>3638</v>
      </c>
      <c r="AF4" t="s">
        <v>3639</v>
      </c>
      <c r="AG4" t="s">
        <v>3640</v>
      </c>
      <c r="AH4" t="s">
        <v>3641</v>
      </c>
      <c r="AI4" t="s">
        <v>3642</v>
      </c>
      <c r="AJ4" t="s">
        <v>3459</v>
      </c>
    </row>
    <row r="5" spans="1:36" x14ac:dyDescent="0.2">
      <c r="A5" s="55"/>
      <c r="B5" s="55"/>
      <c r="C5" s="55"/>
      <c r="D5" s="55" t="str">
        <f>IF(Water_Area[[#This Row],[Road Name]]="","",VLOOKUP(Water_Area[[#This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row>
    <row r="6" spans="1:36" x14ac:dyDescent="0.2">
      <c r="A6" s="55"/>
      <c r="B6" s="55"/>
      <c r="C6" s="55"/>
      <c r="D6" s="55" t="str">
        <f>IF(Water_Area[[#This Row],[Road Name]]="","",VLOOKUP(Water_Area[[#This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row>
    <row r="7" spans="1:36" x14ac:dyDescent="0.2">
      <c r="A7" s="55"/>
      <c r="B7" s="55"/>
      <c r="C7" s="55"/>
      <c r="D7" s="55" t="str">
        <f>IF(Water_Area[[#This Row],[Road Name]]="","",VLOOKUP(Water_Area[[#This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row>
    <row r="8" spans="1:36" x14ac:dyDescent="0.2">
      <c r="A8" s="55"/>
      <c r="B8" s="55"/>
      <c r="C8" s="55"/>
      <c r="D8" s="55" t="str">
        <f>IF(Water_Area[[#This Row],[Road Name]]="","",VLOOKUP(Water_Area[[#This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row>
    <row r="9" spans="1:36" x14ac:dyDescent="0.2">
      <c r="A9" s="55"/>
      <c r="B9" s="55"/>
      <c r="C9" s="55"/>
      <c r="D9" s="55" t="str">
        <f>IF(Water_Area[[#This Row],[Road Name]]="","",VLOOKUP(Water_Area[[#This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row>
  </sheetData>
  <conditionalFormatting sqref="M5:M9">
    <cfRule type="expression" dxfId="82" priority="4" stopIfTrue="1">
      <formula>OR($I5="Planned", $I5="Designed", $I5="Under Construction")</formula>
    </cfRule>
  </conditionalFormatting>
  <conditionalFormatting sqref="M5:W9 A5:A9 D5:K9 AB5:AF9 AH5:AH9 AJ5:AJ9">
    <cfRule type="containsBlanks" dxfId="81" priority="7" stopIfTrue="1">
      <formula>LEN(TRIM(A5))=0</formula>
    </cfRule>
  </conditionalFormatting>
  <conditionalFormatting sqref="P5:P9">
    <cfRule type="expression" dxfId="80" priority="5" stopIfTrue="1">
      <formula>NOT(OR($O5="Sealed Road Resurfacing", $O5="Sealed Road Pavement Rehabilitation"))</formula>
    </cfRule>
  </conditionalFormatting>
  <conditionalFormatting sqref="R5:S9">
    <cfRule type="expression" dxfId="79" priority="3" stopIfTrue="1">
      <formula>NOT(OR($I5="Removed", $I5="Decommissioned"))</formula>
    </cfRule>
  </conditionalFormatting>
  <conditionalFormatting sqref="U5:U9">
    <cfRule type="expression" dxfId="78" priority="1" stopIfTrue="1">
      <formula>NOT($T5="Replaces Existing")</formula>
    </cfRule>
  </conditionalFormatting>
  <conditionalFormatting sqref="V5:W9">
    <cfRule type="expression" dxfId="77" priority="2" stopIfTrue="1">
      <formula>NOT(AND($I5="Removed", OR($T5="Replaced", $T5="Replaces Existing")))</formula>
    </cfRule>
  </conditionalFormatting>
  <dataValidations count="31">
    <dataValidation type="list" allowBlank="1" showInputMessage="1" showErrorMessage="1" sqref="L5:L9" xr:uid="{B9B34801-38A2-4B80-B496-10CEFB9EA84D}">
      <formula1>nrSubOrganisation</formula1>
    </dataValidation>
    <dataValidation type="list" allowBlank="1" showInputMessage="1" showErrorMessage="1" sqref="H5:H9" xr:uid="{B2573432-53D6-478C-BE39-3500894D1AB2}">
      <formula1>nrSideWithBoth</formula1>
    </dataValidation>
    <dataValidation type="decimal" allowBlank="1" showInputMessage="1" showErrorMessage="1" sqref="G5:G9" xr:uid="{D6FE82E4-5EB9-442A-8D3D-65921DE5A48F}">
      <formula1>0</formula1>
      <formula2>999</formula2>
    </dataValidation>
    <dataValidation type="list" allowBlank="1" showInputMessage="1" showErrorMessage="1" sqref="E5:E9" xr:uid="{EDB7E84A-E3D6-4B74-8F5B-B0209331D892}">
      <formula1>INDEX(nrRoads,0,1)</formula1>
    </dataValidation>
    <dataValidation type="list" allowBlank="1" showInputMessage="1" showErrorMessage="1" sqref="A5:A9" xr:uid="{03CE9516-21FF-4BEA-88E9-A0892EDE3D5A}">
      <formula1>nrAction</formula1>
    </dataValidation>
    <dataValidation type="list" allowBlank="1" showInputMessage="1" showErrorMessage="1" promptTitle="Asset Status" prompt="Please select value from list _x000a_Mandatory" sqref="I5:I9" xr:uid="{8E071650-7490-4BC9-90F8-57298E88096D}">
      <formula1>nrAssetStatus</formula1>
    </dataValidation>
    <dataValidation type="list" allowBlank="1" showInputMessage="1" showErrorMessage="1" promptTitle="Asset Owner Organisation" prompt="Please select value from list_x000a_Mandatory" sqref="J5:J9" xr:uid="{8E65A1E1-9232-4613-A903-5E5659F4C8C6}">
      <formula1>INDEX(nrAssetOwnerOrganisation,0,1)</formula1>
    </dataValidation>
    <dataValidation type="list" allowBlank="1" showInputMessage="1" showErrorMessage="1" promptTitle="Asset Maqnaging Organisation" prompt="Please select value from list_x000a_Mandatory" sqref="K5:K9" xr:uid="{67D96A64-E2AA-4E74-8E8F-7A5EFD04AF9F}">
      <formula1>nrAssetOwnerOrganisation</formula1>
    </dataValidation>
    <dataValidation type="list" allowBlank="1" showInputMessage="1" showErrorMessage="1" promptTitle="Edge Material" prompt="Please select value from list_x000a_Optional" sqref="Y5:Y9" xr:uid="{C0B08FD3-83F0-4AF0-8E80-2B19BCC732E8}">
      <formula1>INDEX(nrEdgeMaterial,0,1)</formula1>
    </dataValidation>
    <dataValidation type="list" allowBlank="1" showInputMessage="1" showErrorMessage="1" promptTitle="Base Material" prompt="Please select value from list_x000a_Optional" sqref="Z5:Z9" xr:uid="{0015A55A-C246-469A-A7E0-E5F13178E36C}">
      <formula1>INDEX(nrBaseMaterial,0,1)</formula1>
    </dataValidation>
    <dataValidation type="list" allowBlank="1" showInputMessage="1" showErrorMessage="1" promptTitle="Filtration Material" prompt="Please select value from list_x000a_Optional" sqref="AA5:AA9" xr:uid="{86E61A39-EBD1-4B02-8BD4-AE60596A357A}">
      <formula1>INDEX(nrEdgeMaterial,0,1)</formula1>
    </dataValidation>
    <dataValidation type="list" allowBlank="1" showInputMessage="1" showErrorMessage="1" promptTitle="Storm Water Purpose" prompt="Please select value from list_x000a_Mandatory" sqref="AB5:AB9" xr:uid="{1CF3189D-3EDC-4FA8-96FF-CFE73A389182}">
      <formula1>INDEX(nrStormWaterPurpose,0,1)</formula1>
    </dataValidation>
    <dataValidation type="list" allowBlank="1" showInputMessage="1" showErrorMessage="1" promptTitle="Normal State" prompt="Please select value from list_x000a_Mandatory" sqref="AC5:AC9" xr:uid="{10B473AA-5580-47B7-8385-90C2E9BF9321}">
      <formula1>INDEX(nrNormalState,0,1)</formula1>
    </dataValidation>
    <dataValidation type="list" allowBlank="1" showInputMessage="1" showErrorMessage="1" promptTitle="Water Area Type" prompt="Please select value from list_x000a_Mandatory" sqref="AD5:AD9" xr:uid="{B6BF4047-9F4D-4F63-9BAB-B002F75AEAA9}">
      <formula1>INDEX(nrWaterAreaType,0,1)</formula1>
    </dataValidation>
    <dataValidation type="whole" allowBlank="1" showInputMessage="1" showErrorMessage="1" promptTitle="Full Area" prompt="Please Enter Value between 0 and 9999999_x000a_Mandatory" sqref="AE5:AE9" xr:uid="{38453954-9F88-4D33-B48A-E82C61A492A4}">
      <formula1>0</formula1>
      <formula2>9999999</formula2>
    </dataValidation>
    <dataValidation type="whole" allowBlank="1" showInputMessage="1" showErrorMessage="1" promptTitle="Full Volume" prompt="Please Enter Value between 0 and 9999999_x000a_Mandatory" sqref="AF5:AF9" xr:uid="{905B593D-5876-416F-8786-6A9E5ED503F2}">
      <formula1>0</formula1>
      <formula2>99999999</formula2>
    </dataValidation>
    <dataValidation type="whole" allowBlank="1" showInputMessage="1" showErrorMessage="1" promptTitle="Maximum Water Depth" prompt="Please Enter Value between 0 and 100000_x000a_Optional" sqref="AG5:AG9" xr:uid="{952877B2-5944-4648-AEAD-B4E921B8249B}">
      <formula1>0</formula1>
      <formula2>100000</formula2>
    </dataValidation>
    <dataValidation type="list" allowBlank="1" showInputMessage="1" showErrorMessage="1" promptTitle="Tree / Shrub" sqref="AH5:AH9" xr:uid="{026E3C85-9798-4C28-BF91-3730ED6D2154}">
      <formula1>nrYesNo</formula1>
    </dataValidation>
    <dataValidation type="list" allowBlank="1" showInputMessage="1" showErrorMessage="1" promptTitle="Maintained Ground Cover Type" prompt="Please select value from list_x000a_Optional" sqref="AI5:AI9" xr:uid="{06C638A3-8CBC-46FC-A134-D7D896D42C57}">
      <formula1>INDEX(nrMaintainedGroundCover,0,1)</formula1>
    </dataValidation>
    <dataValidation type="list" allowBlank="1" showInputMessage="1" showErrorMessage="1" promptTitle="Is Heritage" sqref="AJ5:AJ9" xr:uid="{F4ADB580-DAAB-415B-8E6B-EACB8C73903B}">
      <formula1>nrYesNo</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8102B49E-16B6-438A-AE87-8DDFE4AE3681}"/>
    <dataValidation type="list" allowBlank="1" showInputMessage="1" showErrorMessage="1" promptTitle="Replacement Status" prompt="Please select value from list_x000a_Mandatory" sqref="T5:T9" xr:uid="{B92CEF35-C41E-4D6C-B2CF-50922510852F}">
      <formula1>INDEX(nrReplacementStatus,0,1)</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D71E9685-2E09-4798-A2AE-2A7425787346}">
      <formula1>nrReplacementReason</formula1>
    </dataValidation>
    <dataValidation allowBlank="1" showInputMessage="1" showErrorMessage="1" promptTitle="Prior ID" prompt="Please enter identifier Conditional, Mandatory if 'Replacement Status' is 'Replaces Exisiting', otherwise must not be populated." sqref="U5:U9" xr:uid="{819D7BB7-CE19-432E-98CD-09C3FE1214F9}"/>
    <dataValidation type="list" allowBlank="1" showInputMessage="1" showErrorMessage="1" promptTitle="Removal Reason" prompt="Please select value from list_x000a_Conditional, Mandatory if 'Asset Status' is 'Removed', 'Decommissioned', otherwise must not be populated." sqref="S5:S9" xr:uid="{F9E9FE9D-3BD0-48C2-839E-D78AD5671787}">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F8DF458E-A678-44AF-AD0D-9D5836C363C7}">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80FB058A-49AB-4570-911E-850203AAB6C9}">
      <formula1>0</formula1>
      <formula2>999999999</formula2>
    </dataValidation>
    <dataValidation type="list" allowBlank="1" showInputMessage="1" showErrorMessage="1" promptTitle="Work Origin" prompt="Please select value from list Mandatory" sqref="O5:O9" xr:uid="{8EFAFB8D-8F01-4679-ABA9-951F570B90FC}">
      <formula1>INDEX(nrWorkOrigin,0,1)</formula1>
    </dataValidation>
    <dataValidation type="list" allowBlank="1" showInputMessage="1" showErrorMessage="1" promptTitle="NLTP Funded?" prompt="Please select Yes or No Mandatory" sqref="Q5:Q9" xr:uid="{E511B9E9-0991-41A1-A535-48D069634FDD}">
      <formula1>INDEX(nrYesNo,0,1)</formula1>
    </dataValidation>
    <dataValidation allowBlank="1" showInputMessage="1" showErrorMessage="1" promptTitle="Asset Design Life" prompt="Please Enter Value Mandatory" sqref="N5:N9" xr:uid="{3F369AA3-F731-4ED5-994F-ED04B84382C9}"/>
    <dataValidation allowBlank="1" showInputMessage="1" showErrorMessage="1" promptTitle="Replacement ID" prompt="Please enter identifier Conditional, Mandatory if 'Asset Status' is 'Removed' AND 'Replacement Status' is 'Replaces Exisiting', 'Replaced', otherwise must not be populated." sqref="V5:V9" xr:uid="{C7127846-95A2-4399-B614-BCC8D4127903}"/>
  </dataValidations>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97B2-571F-4A26-8CC9-584B9EEBDCAA}">
  <sheetPr>
    <tabColor theme="3" tint="0.59999389629810485"/>
  </sheetPr>
  <dimension ref="A1:AD9"/>
  <sheetViews>
    <sheetView workbookViewId="0">
      <pane xSplit="6" ySplit="4" topLeftCell="K5" activePane="bottomRight" state="frozen"/>
      <selection pane="topRight" activeCell="F1" sqref="F1"/>
      <selection pane="bottomLeft" activeCell="A3" sqref="A3"/>
      <selection pane="bottomRight" activeCell="A9" sqref="A9"/>
    </sheetView>
  </sheetViews>
  <sheetFormatPr defaultRowHeight="12.75" x14ac:dyDescent="0.2"/>
  <cols>
    <col min="3" max="3" width="10.28515625" customWidth="1"/>
    <col min="4" max="4" width="10.7109375" customWidth="1"/>
    <col min="5" max="5" width="15.140625" customWidth="1"/>
    <col min="6" max="6" width="10.5703125" customWidth="1"/>
    <col min="9" max="9" width="16.7109375" customWidth="1"/>
    <col min="10" max="10" width="33.140625" customWidth="1"/>
    <col min="11" max="11" width="28.85546875" customWidth="1"/>
    <col min="12" max="12" width="22.42578125" customWidth="1"/>
    <col min="13" max="13" width="17.7109375" customWidth="1"/>
    <col min="14" max="14" width="18.140625" customWidth="1"/>
    <col min="15" max="15" width="33" customWidth="1"/>
    <col min="16" max="16" width="24.42578125" customWidth="1"/>
    <col min="17" max="17" width="18.5703125" customWidth="1"/>
    <col min="18" max="18" width="15.42578125" customWidth="1"/>
    <col min="19" max="19" width="17.7109375" customWidth="1"/>
    <col min="20" max="20" width="20.7109375" customWidth="1"/>
    <col min="21" max="21" width="11" customWidth="1"/>
    <col min="22" max="22" width="17.140625" customWidth="1"/>
    <col min="23" max="23" width="21.7109375" customWidth="1"/>
    <col min="24" max="24" width="12.140625" customWidth="1"/>
    <col min="25" max="25" width="16.140625" customWidth="1"/>
    <col min="26" max="26" width="21.28515625" customWidth="1"/>
    <col min="27" max="27" width="15.85546875" customWidth="1"/>
    <col min="28" max="28" width="15.28515625" customWidth="1"/>
    <col min="29" max="29" width="19.42578125" customWidth="1"/>
    <col min="30" max="30" width="13.5703125" customWidth="1"/>
  </cols>
  <sheetData>
    <row r="1" spans="1:30"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3" t="s">
        <v>3077</v>
      </c>
      <c r="P1" s="53" t="s">
        <v>3078</v>
      </c>
      <c r="Q1" s="53" t="s">
        <v>3079</v>
      </c>
      <c r="R1" s="52" t="s">
        <v>3300</v>
      </c>
      <c r="S1" s="52" t="s">
        <v>3301</v>
      </c>
      <c r="T1" s="52" t="s">
        <v>3302</v>
      </c>
      <c r="U1" s="52" t="s">
        <v>3303</v>
      </c>
      <c r="V1" s="53" t="s">
        <v>3304</v>
      </c>
      <c r="W1" s="52" t="s">
        <v>3305</v>
      </c>
      <c r="X1" s="52" t="s">
        <v>3080</v>
      </c>
      <c r="Y1" s="52" t="s">
        <v>3643</v>
      </c>
      <c r="Z1" s="52" t="s">
        <v>3422</v>
      </c>
      <c r="AA1" s="52" t="s">
        <v>3644</v>
      </c>
      <c r="AB1" s="52" t="s">
        <v>3645</v>
      </c>
      <c r="AC1" s="53" t="s">
        <v>3646</v>
      </c>
      <c r="AD1" s="53" t="s">
        <v>3432</v>
      </c>
    </row>
    <row r="2" spans="1:30" ht="15" customHeight="1" x14ac:dyDescent="0.2">
      <c r="A2" s="24"/>
      <c r="C2" s="24"/>
      <c r="D2" s="24"/>
      <c r="E2" s="24"/>
      <c r="F2" s="24"/>
      <c r="G2" s="24"/>
      <c r="H2" s="24"/>
      <c r="I2" s="24"/>
      <c r="J2" s="24"/>
      <c r="K2" s="24"/>
      <c r="L2" s="23"/>
      <c r="M2" s="24"/>
      <c r="N2" s="24"/>
      <c r="O2" s="23"/>
      <c r="P2" s="23"/>
      <c r="Q2" s="23"/>
      <c r="R2" s="24"/>
      <c r="S2" s="24"/>
      <c r="T2" s="24"/>
      <c r="U2" s="24"/>
      <c r="V2" s="23"/>
      <c r="W2" s="24"/>
      <c r="X2" s="24"/>
      <c r="Y2" s="24"/>
      <c r="Z2" s="24"/>
      <c r="AA2" s="24"/>
      <c r="AB2" s="24"/>
      <c r="AC2" s="23"/>
      <c r="AD2" s="23"/>
    </row>
    <row r="3" spans="1:30" ht="15" customHeight="1" x14ac:dyDescent="0.2">
      <c r="A3" s="24"/>
      <c r="B3" s="47"/>
      <c r="C3" s="24"/>
      <c r="D3" s="24"/>
      <c r="E3" s="24"/>
      <c r="F3" s="24"/>
      <c r="G3" s="24"/>
      <c r="H3" s="24"/>
      <c r="I3" s="24"/>
      <c r="J3" s="24"/>
      <c r="K3" s="24"/>
      <c r="L3" s="23"/>
      <c r="M3" s="24"/>
      <c r="N3" s="24"/>
      <c r="O3" s="23"/>
      <c r="P3" s="23"/>
      <c r="Q3" s="23"/>
      <c r="R3" s="24"/>
      <c r="S3" s="24"/>
      <c r="T3" s="24"/>
      <c r="U3" s="24"/>
      <c r="V3" s="23"/>
      <c r="W3" s="24"/>
      <c r="X3" s="24"/>
      <c r="Y3" s="24"/>
      <c r="Z3" s="24"/>
      <c r="AA3" s="24"/>
      <c r="AB3" s="24"/>
      <c r="AC3" s="23"/>
      <c r="AD3" s="23"/>
    </row>
    <row r="4" spans="1:30"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2240</v>
      </c>
      <c r="Z4" t="s">
        <v>3455</v>
      </c>
      <c r="AA4" t="s">
        <v>2328</v>
      </c>
      <c r="AB4" t="s">
        <v>15</v>
      </c>
      <c r="AC4" t="s">
        <v>3569</v>
      </c>
      <c r="AD4" t="s">
        <v>3459</v>
      </c>
    </row>
    <row r="5" spans="1:30" x14ac:dyDescent="0.2">
      <c r="A5" s="55"/>
      <c r="B5" s="55"/>
      <c r="C5" s="55"/>
      <c r="D5" s="55" t="str">
        <f>IF(Valve[[#This Row],[Road Name]]="","",VLOOKUP(Valve[[#This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row>
    <row r="6" spans="1:30" x14ac:dyDescent="0.2">
      <c r="A6" s="55"/>
      <c r="B6" s="55"/>
      <c r="C6" s="55"/>
      <c r="D6" s="55" t="str">
        <f>IF(Valve[[#This Row],[Road Name]]="","",VLOOKUP(Valve[[#This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row>
    <row r="7" spans="1:30" x14ac:dyDescent="0.2">
      <c r="A7" s="55"/>
      <c r="B7" s="55"/>
      <c r="C7" s="55"/>
      <c r="D7" s="55" t="str">
        <f>IF(Valve[[#This Row],[Road Name]]="","",VLOOKUP(Valve[[#This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row>
    <row r="8" spans="1:30" x14ac:dyDescent="0.2">
      <c r="A8" s="55"/>
      <c r="B8" s="55"/>
      <c r="C8" s="55"/>
      <c r="D8" s="55" t="str">
        <f>IF(Valve[[#This Row],[Road Name]]="","",VLOOKUP(Valve[[#This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row>
    <row r="9" spans="1:30" x14ac:dyDescent="0.2">
      <c r="A9" s="55"/>
      <c r="B9" s="55"/>
      <c r="C9" s="55"/>
      <c r="D9" s="55" t="str">
        <f>IF(Valve[[#This Row],[Road Name]]="","",VLOOKUP(Valve[[#This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row>
  </sheetData>
  <conditionalFormatting sqref="M5:M9">
    <cfRule type="expression" dxfId="76" priority="4" stopIfTrue="1">
      <formula>OR($I5="Planned", $I5="Designed", $I5="Under Construction")</formula>
    </cfRule>
  </conditionalFormatting>
  <conditionalFormatting sqref="M5:W9 A5:A9 D5:K9 Y5:AD9">
    <cfRule type="containsBlanks" dxfId="75" priority="7" stopIfTrue="1">
      <formula>LEN(TRIM(A5))=0</formula>
    </cfRule>
  </conditionalFormatting>
  <conditionalFormatting sqref="P5:P9">
    <cfRule type="expression" dxfId="74" priority="5" stopIfTrue="1">
      <formula>NOT(OR($O5="Sealed Road Resurfacing", $O5="Sealed Road Pavement Rehabilitation"))</formula>
    </cfRule>
  </conditionalFormatting>
  <conditionalFormatting sqref="R5:S9">
    <cfRule type="expression" dxfId="73" priority="3" stopIfTrue="1">
      <formula>NOT(OR($I5="Removed", $I5="Decommissioned"))</formula>
    </cfRule>
  </conditionalFormatting>
  <conditionalFormatting sqref="U5:U9">
    <cfRule type="expression" dxfId="72" priority="1" stopIfTrue="1">
      <formula>NOT($T5="Replaces Existing")</formula>
    </cfRule>
  </conditionalFormatting>
  <conditionalFormatting sqref="V5:W9">
    <cfRule type="expression" dxfId="71" priority="2" stopIfTrue="1">
      <formula>NOT(AND($I5="Removed", OR($T5="Replaced", $T5="Replaces Existing")))</formula>
    </cfRule>
  </conditionalFormatting>
  <dataValidations count="25">
    <dataValidation type="list" allowBlank="1" showInputMessage="1" showErrorMessage="1" sqref="K5:K9" xr:uid="{5704D43F-9938-4F6D-A8CF-BCAE77B453B2}">
      <formula1>nrAssetOwnerOrganisation</formula1>
    </dataValidation>
    <dataValidation type="list" allowBlank="1" showInputMessage="1" showErrorMessage="1" sqref="J5:J9" xr:uid="{EC1E2A76-3E49-4557-8C48-46E9E533E439}">
      <formula1>INDEX(nrAssetOwnerOrganisation,0,1)</formula1>
    </dataValidation>
    <dataValidation type="list" allowBlank="1" showInputMessage="1" showErrorMessage="1" promptTitle="Asset Status" prompt="Please select value from list_x000a_Mandatory" sqref="I5:I9" xr:uid="{3C82739B-4038-42FD-AA08-8639E5B75F8E}">
      <formula1>nrAssetStatus</formula1>
    </dataValidation>
    <dataValidation type="list" allowBlank="1" showInputMessage="1" showErrorMessage="1" sqref="A5:A9" xr:uid="{CFAA11D5-CAA7-4819-AC5F-139889AD3EF1}">
      <formula1>nrAction</formula1>
    </dataValidation>
    <dataValidation type="list" allowBlank="1" showInputMessage="1" showErrorMessage="1" sqref="E5:E9" xr:uid="{065F1757-B69B-4EDB-86C7-2272FCC500FA}">
      <formula1>INDEX(nrRoads,0,1)</formula1>
    </dataValidation>
    <dataValidation type="decimal" allowBlank="1" showInputMessage="1" showErrorMessage="1" sqref="G5:G9" xr:uid="{2CD414CB-6144-4DB4-8296-1C9D958F0FC3}">
      <formula1>0</formula1>
      <formula2>999</formula2>
    </dataValidation>
    <dataValidation type="list" allowBlank="1" showInputMessage="1" showErrorMessage="1" sqref="H5:H9" xr:uid="{99F35DA9-2E3C-4BD4-8F56-552C3009F021}">
      <formula1>nrSideWithBoth</formula1>
    </dataValidation>
    <dataValidation type="list" allowBlank="1" showInputMessage="1" showErrorMessage="1" sqref="L5:L9" xr:uid="{723C49FF-ABA0-4A64-8F95-A05A8E0EE6AA}">
      <formula1>nrSubOrganisation</formula1>
    </dataValidation>
    <dataValidation type="list" allowBlank="1" showInputMessage="1" showErrorMessage="1" promptTitle="Storm Water Purpose" prompt="Please select value from list_x000a_Mandatory" sqref="Z5:Z9" xr:uid="{20D142B8-88EB-4933-B981-3FDA967AB0AE}">
      <formula1>INDEX(nrStormWaterPurpose,0,1)</formula1>
    </dataValidation>
    <dataValidation type="list" allowBlank="1" showInputMessage="1" showErrorMessage="1" promptTitle="Valve Material" prompt="Please select value from list_x000a_Mandatory" sqref="Y5:Y9" xr:uid="{A9B96283-C492-4745-81AB-8E92D120911A}">
      <formula1>INDEX(nrValveMaterial,0,1)</formula1>
    </dataValidation>
    <dataValidation type="list" allowBlank="1" showInputMessage="1" showErrorMessage="1" promptTitle="Valve Purpose" prompt="Please select value from list_x000a_Mandatory" sqref="AA5:AA9" xr:uid="{77987471-8220-46ED-B1FC-D3517D300374}">
      <formula1>INDEX(nrValvePurpose,0,1)</formula1>
    </dataValidation>
    <dataValidation type="list" allowBlank="1" showInputMessage="1" showErrorMessage="1" promptTitle="Valve Type" prompt="Please select value from list_x000a_Mandatory" sqref="AB5:AB9" xr:uid="{89324222-FC32-4C37-80F6-16CB12A08973}">
      <formula1>INDEX(nrValveType,0,1)</formula1>
    </dataValidation>
    <dataValidation type="whole" allowBlank="1" showInputMessage="1" showErrorMessage="1" promptTitle="Nominal Diameter" prompt="Please Enter Value _x000a_Mandatory" sqref="AC5:AC9" xr:uid="{84EC9F1A-AE21-4187-A046-4EF573BADDE3}">
      <formula1>0</formula1>
      <formula2>9999999</formula2>
    </dataValidation>
    <dataValidation type="list" allowBlank="1" showInputMessage="1" showErrorMessage="1" promptTitle="Is Heritage" prompt="Please select Yes or No._x000a_Mandatory" sqref="AD5:AD9" xr:uid="{0EA9DD3D-A909-47BD-9549-74A0A02E77EE}">
      <formula1>nrYesNo</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V5:V9" xr:uid="{E579294B-50D3-4CD8-B086-AD41E0F4E6C4}"/>
    <dataValidation allowBlank="1" showInputMessage="1" showErrorMessage="1" promptTitle="Asset Design Life" prompt="Please Enter Value Mandatory" sqref="N5:N9" xr:uid="{7DC9D166-5D00-4561-8A9A-762D4E80ACFE}"/>
    <dataValidation type="list" allowBlank="1" showInputMessage="1" showErrorMessage="1" promptTitle="NLTP Funded?" prompt="Please select Yes or No Mandatory" sqref="Q5:Q9" xr:uid="{B7F94E9E-97A5-4F67-8737-DFDA9EB97E4F}">
      <formula1>INDEX(nrYesNo,0,1)</formula1>
    </dataValidation>
    <dataValidation type="list" allowBlank="1" showInputMessage="1" showErrorMessage="1" promptTitle="Work Origin" prompt="Please select value from list Mandatory" sqref="O5:O9" xr:uid="{C2EE2B21-30F8-46D8-8008-DE1106FB7AF3}">
      <formula1>INDEX(nrWorkOrigin,0,1)</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3F10D5FD-82C1-45FA-8831-8010F2BA5972}">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R5:R9" xr:uid="{1CCAE514-3A03-4AB1-95E9-17B4FBDDEF93}">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S5:S9" xr:uid="{01E9B62D-B53E-47C9-A38C-39F9ACB68E60}">
      <formula1>INDEX(nrRemovalReason,0,1)</formula1>
    </dataValidation>
    <dataValidation allowBlank="1" showInputMessage="1" showErrorMessage="1" promptTitle="Prior ID" prompt="Please enter identifier Conditional, Mandatory if 'Replacement Status' is 'Replaces Exisiting', otherwise must not be populated." sqref="U5:U9" xr:uid="{7F27CF58-0A33-44AB-AFAF-7F1F770B7128}"/>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814C3C09-82B9-4716-9B33-780856CCB0B0}">
      <formula1>nrReplacementReason</formula1>
    </dataValidation>
    <dataValidation type="list" allowBlank="1" showInputMessage="1" showErrorMessage="1" promptTitle="Replacement Status" prompt="Please select value from list_x000a_Mandatory" sqref="T5:T9" xr:uid="{2AF0F0CF-B824-4E16-B52C-BB55629EB46E}">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374F26A1-6027-4BA9-93AA-98F6879D3C3B}"/>
  </dataValidation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BED5F-F6ED-4ACC-8F6C-2CBCDA6EC104}">
  <sheetPr>
    <tabColor theme="3" tint="0.59999389629810485"/>
  </sheetPr>
  <dimension ref="A1:AD9"/>
  <sheetViews>
    <sheetView zoomScaleNormal="100" workbookViewId="0">
      <pane xSplit="8" ySplit="4" topLeftCell="I5" activePane="bottomRight" state="frozen"/>
      <selection pane="topRight" activeCell="H1" sqref="H1"/>
      <selection pane="bottomLeft" activeCell="A3" sqref="A3"/>
      <selection pane="bottomRight" activeCell="A10" sqref="A10"/>
    </sheetView>
  </sheetViews>
  <sheetFormatPr defaultRowHeight="12.75" x14ac:dyDescent="0.2"/>
  <cols>
    <col min="3" max="3" width="10.28515625" customWidth="1"/>
    <col min="4" max="4" width="9.85546875" customWidth="1"/>
    <col min="5" max="5" width="13.85546875" bestFit="1" customWidth="1"/>
    <col min="6" max="6" width="10.5703125" customWidth="1"/>
    <col min="8" max="8" width="9.42578125" customWidth="1"/>
    <col min="9" max="9" width="13.85546875" customWidth="1"/>
    <col min="10" max="10" width="30.42578125" bestFit="1" customWidth="1"/>
    <col min="11" max="11" width="28.85546875" customWidth="1"/>
    <col min="12" max="12" width="22.42578125" customWidth="1"/>
    <col min="13" max="13" width="17.7109375" customWidth="1"/>
    <col min="14" max="14" width="18.140625" customWidth="1"/>
    <col min="15" max="15" width="32.7109375" bestFit="1" customWidth="1"/>
    <col min="16" max="16" width="14.42578125" customWidth="1"/>
    <col min="17" max="17" width="16" customWidth="1"/>
    <col min="18" max="18" width="15.42578125" customWidth="1"/>
    <col min="19" max="19" width="17.7109375" customWidth="1"/>
    <col min="20" max="20" width="20.7109375" customWidth="1"/>
    <col min="21" max="21" width="11.5703125" customWidth="1"/>
    <col min="22" max="22" width="17.140625" customWidth="1"/>
    <col min="23" max="23" width="21.7109375" customWidth="1"/>
    <col min="24" max="24" width="12.140625" customWidth="1"/>
    <col min="25" max="25" width="25.28515625" customWidth="1"/>
    <col min="26" max="26" width="21.28515625" customWidth="1"/>
    <col min="27" max="28" width="22" customWidth="1"/>
    <col min="29" max="29" width="20.7109375" customWidth="1"/>
    <col min="30" max="30" width="17.140625" customWidth="1"/>
    <col min="55" max="55" width="14.42578125" bestFit="1" customWidth="1"/>
    <col min="57" max="57" width="14.42578125" bestFit="1" customWidth="1"/>
  </cols>
  <sheetData>
    <row r="1" spans="1:30" ht="123" customHeight="1" x14ac:dyDescent="0.2">
      <c r="A1" s="52" t="s">
        <v>3061</v>
      </c>
      <c r="B1" s="52" t="s">
        <v>5462</v>
      </c>
      <c r="C1" s="52" t="s">
        <v>3062</v>
      </c>
      <c r="D1" s="53" t="s">
        <v>3063</v>
      </c>
      <c r="E1" s="52" t="s">
        <v>3064</v>
      </c>
      <c r="F1" s="52" t="s">
        <v>3065</v>
      </c>
      <c r="G1" s="52" t="s">
        <v>3298</v>
      </c>
      <c r="H1" s="52" t="s">
        <v>3297</v>
      </c>
      <c r="I1" s="52" t="s">
        <v>3070</v>
      </c>
      <c r="J1" s="52" t="s">
        <v>3071</v>
      </c>
      <c r="K1" s="52" t="s">
        <v>3072</v>
      </c>
      <c r="L1" s="53" t="s">
        <v>3073</v>
      </c>
      <c r="M1" s="52" t="s">
        <v>3074</v>
      </c>
      <c r="N1" s="52" t="s">
        <v>3075</v>
      </c>
      <c r="O1" s="52" t="s">
        <v>3077</v>
      </c>
      <c r="P1" s="52" t="s">
        <v>3078</v>
      </c>
      <c r="Q1" s="52" t="s">
        <v>3079</v>
      </c>
      <c r="R1" s="53" t="s">
        <v>3228</v>
      </c>
      <c r="S1" s="53" t="s">
        <v>3467</v>
      </c>
      <c r="T1" s="53" t="s">
        <v>3302</v>
      </c>
      <c r="U1" s="53" t="s">
        <v>3468</v>
      </c>
      <c r="V1" s="53" t="s">
        <v>3304</v>
      </c>
      <c r="W1" s="53" t="s">
        <v>3469</v>
      </c>
      <c r="X1" s="52" t="s">
        <v>3080</v>
      </c>
      <c r="Y1" s="52" t="s">
        <v>3647</v>
      </c>
      <c r="Z1" s="52" t="s">
        <v>3422</v>
      </c>
      <c r="AA1" s="52" t="s">
        <v>3648</v>
      </c>
      <c r="AB1" s="52" t="s">
        <v>3649</v>
      </c>
      <c r="AC1" s="53" t="s">
        <v>3650</v>
      </c>
      <c r="AD1" s="53" t="s">
        <v>3432</v>
      </c>
    </row>
    <row r="2" spans="1:30" ht="15" customHeight="1" x14ac:dyDescent="0.2"/>
    <row r="3" spans="1:30" s="47" customFormat="1" ht="15" customHeight="1" x14ac:dyDescent="0.2">
      <c r="C3" s="47" t="s">
        <v>3119</v>
      </c>
      <c r="D3" s="47" t="s">
        <v>7</v>
      </c>
      <c r="F3" s="47" t="s">
        <v>3332</v>
      </c>
      <c r="G3" s="47" t="s">
        <v>3123</v>
      </c>
      <c r="H3" s="47" t="s">
        <v>3122</v>
      </c>
      <c r="I3" s="47" t="s">
        <v>3333</v>
      </c>
      <c r="J3" s="47" t="s">
        <v>3125</v>
      </c>
      <c r="K3" s="47" t="s">
        <v>3334</v>
      </c>
      <c r="L3" s="47" t="s">
        <v>3335</v>
      </c>
      <c r="M3" s="47" t="s">
        <v>3336</v>
      </c>
      <c r="N3" s="47" t="s">
        <v>3127</v>
      </c>
      <c r="O3" s="47" t="s">
        <v>3131</v>
      </c>
      <c r="P3" s="47" t="s">
        <v>3132</v>
      </c>
      <c r="Q3" s="47" t="s">
        <v>3133</v>
      </c>
      <c r="R3" s="47" t="s">
        <v>3337</v>
      </c>
      <c r="S3" s="47" t="s">
        <v>3338</v>
      </c>
      <c r="T3" s="47" t="s">
        <v>3339</v>
      </c>
      <c r="U3" s="47" t="s">
        <v>3340</v>
      </c>
      <c r="V3" s="47" t="s">
        <v>3341</v>
      </c>
      <c r="W3" s="47" t="s">
        <v>3342</v>
      </c>
      <c r="Y3" s="47" t="s">
        <v>3651</v>
      </c>
      <c r="Z3" s="47" t="s">
        <v>3439</v>
      </c>
      <c r="AA3" s="47" t="s">
        <v>3442</v>
      </c>
      <c r="AB3" s="47" t="s">
        <v>3652</v>
      </c>
      <c r="AC3" s="47" t="s">
        <v>3653</v>
      </c>
      <c r="AD3" s="47" t="s">
        <v>3449</v>
      </c>
    </row>
    <row r="4" spans="1:30"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2187</v>
      </c>
      <c r="Z4" t="s">
        <v>3455</v>
      </c>
      <c r="AA4" t="s">
        <v>91</v>
      </c>
      <c r="AB4" t="s">
        <v>2100</v>
      </c>
      <c r="AC4" t="s">
        <v>3654</v>
      </c>
      <c r="AD4" t="s">
        <v>3459</v>
      </c>
    </row>
    <row r="5" spans="1:30" x14ac:dyDescent="0.2">
      <c r="A5" s="55"/>
      <c r="B5" s="55"/>
      <c r="C5" s="55"/>
      <c r="D5" s="55" t="str">
        <f>IF(Water_Structure[[#This Row],[Road Name]]="","",VLOOKUP(Water_Structure[[#This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row>
    <row r="6" spans="1:30" x14ac:dyDescent="0.2">
      <c r="A6" s="55"/>
      <c r="B6" s="55"/>
      <c r="C6" s="55"/>
      <c r="D6" s="55" t="str">
        <f>IF(Water_Structure[[#This Row],[Road Name]]="","",VLOOKUP(Water_Structure[[#This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row>
    <row r="7" spans="1:30" x14ac:dyDescent="0.2">
      <c r="A7" s="55"/>
      <c r="B7" s="55"/>
      <c r="C7" s="55"/>
      <c r="D7" s="55" t="str">
        <f>IF(Water_Structure[[#This Row],[Road Name]]="","",VLOOKUP(Water_Structure[[#This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row>
    <row r="8" spans="1:30" x14ac:dyDescent="0.2">
      <c r="A8" s="55"/>
      <c r="B8" s="55"/>
      <c r="C8" s="55"/>
      <c r="D8" s="55" t="str">
        <f>IF(Water_Structure[[#This Row],[Road Name]]="","",VLOOKUP(Water_Structure[[#This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row>
    <row r="9" spans="1:30" x14ac:dyDescent="0.2">
      <c r="A9" s="55"/>
      <c r="B9" s="55"/>
      <c r="C9" s="55"/>
      <c r="D9" s="55" t="str">
        <f>IF(Water_Structure[[#This Row],[Road Name]]="","",VLOOKUP(Water_Structure[[#This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row>
  </sheetData>
  <conditionalFormatting sqref="M5:M9">
    <cfRule type="expression" dxfId="70" priority="4" stopIfTrue="1">
      <formula>OR($I5="Planned", $I5="Designed", $I5="Under Construction")</formula>
    </cfRule>
  </conditionalFormatting>
  <conditionalFormatting sqref="M5:W9 A5:A9 D5:K9 Y5:AD9">
    <cfRule type="containsBlanks" dxfId="69" priority="6" stopIfTrue="1">
      <formula>LEN(TRIM(A5))=0</formula>
    </cfRule>
  </conditionalFormatting>
  <conditionalFormatting sqref="P5:P9">
    <cfRule type="expression" dxfId="68" priority="5" stopIfTrue="1">
      <formula>NOT(OR($O5="Sealed Road Resurfacing", $O5="Sealed Road Pavement Rehabilitation"))</formula>
    </cfRule>
  </conditionalFormatting>
  <conditionalFormatting sqref="R5:S9">
    <cfRule type="expression" dxfId="67" priority="3" stopIfTrue="1">
      <formula>NOT(OR($I5="Removed", $I5="Decommissioned"))</formula>
    </cfRule>
  </conditionalFormatting>
  <conditionalFormatting sqref="U5:U9">
    <cfRule type="expression" dxfId="66" priority="1" stopIfTrue="1">
      <formula>NOT($T5="Replaces Existing")</formula>
    </cfRule>
  </conditionalFormatting>
  <conditionalFormatting sqref="V5:W9">
    <cfRule type="expression" dxfId="65" priority="2" stopIfTrue="1">
      <formula>NOT(AND($I5="Removed", OR($T5="Replaced", $T5="Replaces Existing")))</formula>
    </cfRule>
  </conditionalFormatting>
  <dataValidations count="25">
    <dataValidation type="list" allowBlank="1" showInputMessage="1" showErrorMessage="1" promptTitle="Asset Owner Organisation" prompt="Please select value from list_x000a_Mandatory" sqref="J5:J9" xr:uid="{14EACD47-3171-4411-9DD4-F0006013EBE3}">
      <formula1>nrAssetOwnerOrganisation</formula1>
    </dataValidation>
    <dataValidation type="list" allowBlank="1" showInputMessage="1" showErrorMessage="1" promptTitle="Asset Managing Organisation" prompt="Please select value from list_x000a_Mandatory" sqref="K5:K9" xr:uid="{89FA841B-2EC5-43AF-A505-440D80B2CE94}">
      <formula1>nrAssetOwnerOrganisation</formula1>
    </dataValidation>
    <dataValidation type="list" allowBlank="1" showInputMessage="1" showErrorMessage="1" promptTitle="RCA Sub-Organisation" prompt="Please enter description_x000a_Optional" sqref="L5:L9" xr:uid="{7062C37E-9112-4DFB-A1D4-4874900645DA}">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M5:M9" xr:uid="{C3883B33-76D6-4172-9BEC-5B1B64CA211F}"/>
    <dataValidation type="list" allowBlank="1" showInputMessage="1" showErrorMessage="1" promptTitle="Replacement Status" prompt="Please select value from list_x000a_Mandatory" sqref="T5:T9" xr:uid="{F5B45DA8-35F9-4F2C-8732-A0C8606B8D87}">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S5:S9" xr:uid="{403246FC-ABC8-4451-8431-BC5E49B856E3}">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FAA3B666-DFB1-4D06-827A-9D1512BFFBAA}">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37162F19-57E0-409D-9177-1581E4CE3F0F}">
      <formula1>0</formula1>
      <formula2>999999999</formula2>
    </dataValidation>
    <dataValidation type="decimal" allowBlank="1" showInputMessage="1" showErrorMessage="1" sqref="G5:G9" xr:uid="{C16F0519-3997-483F-9E4B-209F404262B6}">
      <formula1>0</formula1>
      <formula2>250</formula2>
    </dataValidation>
    <dataValidation type="list" allowBlank="1" showInputMessage="1" showErrorMessage="1" promptTitle="Stormwater Purpose" prompt="Please select value from list_x000a_Mandatory" sqref="Z5:Z9" xr:uid="{9B3B5C90-F191-4A0D-816D-0214A28DA904}">
      <formula1>INDEX(nrStormWaterPurpose,0,1)</formula1>
    </dataValidation>
    <dataValidation type="list" allowBlank="1" showInputMessage="1" showErrorMessage="1" promptTitle="Construction Method" prompt="Please select value from list_x000a_Mandatory" sqref="AA5:AA9" xr:uid="{7B7AD1C5-61C9-47EE-9ECE-8BA6BC77BBF2}">
      <formula1>INDEX(nrConstructionMethod,0,1)</formula1>
    </dataValidation>
    <dataValidation type="list" allowBlank="1" showInputMessage="1" showErrorMessage="1" promptTitle="Water Structure Type" prompt="Please select value from list_x000a_Mandatory" sqref="AB5:AB9" xr:uid="{BE1459EB-501E-41FC-A865-80615B0A9C74}">
      <formula1>INDEX(nrWaterStructureType,0,1)</formula1>
    </dataValidation>
    <dataValidation type="list" allowBlank="1" showInputMessage="1" showErrorMessage="1" promptTitle="Is Heritage" prompt="Please select Yes or No_x000a_Mandatory" sqref="AD5:AD9" xr:uid="{D46EF470-3E11-4F38-A757-A67817E4819D}">
      <formula1>nrYesNo</formula1>
    </dataValidation>
    <dataValidation type="list" allowBlank="1" showInputMessage="1" showErrorMessage="1" promptTitle="Water Structure Material" prompt="Please select value from list_x000a_Mandatory" sqref="Y5:Y9" xr:uid="{FE2A4BC8-3089-43C1-91AD-D2157AF32B04}">
      <formula1>INDEX(nrWaterStructureMaterial,0,1)</formula1>
    </dataValidation>
    <dataValidation type="list" allowBlank="1" showInputMessage="1" showErrorMessage="1" promptTitle="Action" prompt="Action to perform with this asset." sqref="A5:A9" xr:uid="{0F885EED-264B-4698-8DB9-DC16008C6D72}">
      <formula1>nrAction</formula1>
    </dataValidation>
    <dataValidation type="list" allowBlank="1" showInputMessage="1" showErrorMessage="1" promptTitle="Road Name" prompt="The road/RS that this asset is on. Mandatory." sqref="E5:E9" xr:uid="{DBC1923B-B23F-4407-9491-A7FD95358C3C}">
      <formula1>INDEX(nrRoads,0,1)</formula1>
    </dataValidation>
    <dataValidation type="list" allowBlank="1" showInputMessage="1" showErrorMessage="1" promptTitle="Side" prompt="The side of the road this asset is on." sqref="H5:H9" xr:uid="{E042113F-EE8C-4FB6-BC98-3D7D678BEBF5}">
      <formula1>nrSideWithBoth</formula1>
    </dataValidation>
    <dataValidation type="list" allowBlank="1" showInputMessage="1" showErrorMessage="1" promptTitle="Asset Status" prompt="What is the status of this asset? Mandatory." sqref="I5:I9" xr:uid="{6BCE7006-72C1-4C0C-9898-4438C992B126}">
      <formula1>nrAssetStatus</formula1>
    </dataValidation>
    <dataValidation allowBlank="1" showInputMessage="1" showErrorMessage="1" promptTitle="Longest Side Length" prompt="Please Enter Value between 0 and 100000_x000a_Mandatory" sqref="AC5:AC9" xr:uid="{CFCED9A9-F413-4AF6-9458-8137029B164E}"/>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B8529D77-EF20-461D-B019-F16188DDA812}">
      <formula1>nrReplacementReason</formula1>
    </dataValidation>
    <dataValidation allowBlank="1" showInputMessage="1" showErrorMessage="1" promptTitle="Prior ID" prompt="Please enter identifier Conditional, Mandatory if 'Replacement Status' is 'Replaces Exisiting', otherwise must not be populated." sqref="U5:U9" xr:uid="{21729C94-6D7F-4726-A636-B0FFFFD2FBD5}"/>
    <dataValidation type="list" allowBlank="1" showInputMessage="1" showErrorMessage="1" promptTitle="Work Origin" prompt="Please select value from list Mandatory" sqref="O5:O9" xr:uid="{A5FD1460-7FD4-4B8D-8C73-5682CCC245AA}">
      <formula1>INDEX(nrWorkOrigin,0,1)</formula1>
    </dataValidation>
    <dataValidation type="list" allowBlank="1" showInputMessage="1" showErrorMessage="1" promptTitle="NLTP Funded?" prompt="Please select Yes or No Mandatory" sqref="Q5:Q9" xr:uid="{A5F6A5BC-D3EB-481D-B2E8-8028814D174F}">
      <formula1>INDEX(nrYesNo,0,1)</formula1>
    </dataValidation>
    <dataValidation allowBlank="1" showInputMessage="1" showErrorMessage="1" promptTitle="Asset Design Life" prompt="Please Enter Value Mandatory" sqref="N5:N9" xr:uid="{5B44A4CA-5FF3-400A-9E8B-00CE60DDE7B1}"/>
    <dataValidation allowBlank="1" showInputMessage="1" showErrorMessage="1" promptTitle="Replacement ID" prompt="Please enter identifier Conditional, Mandatory if 'Asset Status' is 'Removed' AND 'Replacement Status' is 'Replaces Exisiting', 'Replaced', otherwise must not be populated." sqref="V5:V9" xr:uid="{3146EB5D-EBFA-497B-9ED9-BB13429BCFA7}"/>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DFF06-B7A5-43B2-9C2A-A287777C99B9}">
  <sheetPr codeName="Sheet19"/>
  <dimension ref="B1:AT767"/>
  <sheetViews>
    <sheetView topLeftCell="N156" zoomScale="85" zoomScaleNormal="85" workbookViewId="0">
      <selection activeCell="AJ106" sqref="AJ106"/>
    </sheetView>
  </sheetViews>
  <sheetFormatPr defaultColWidth="7.7109375" defaultRowHeight="12.75" x14ac:dyDescent="0.2"/>
  <cols>
    <col min="2" max="2" width="28" customWidth="1"/>
    <col min="3" max="3" width="11.28515625" bestFit="1" customWidth="1"/>
    <col min="5" max="5" width="24.28515625" customWidth="1"/>
    <col min="7" max="7" width="40.28515625" customWidth="1"/>
    <col min="9" max="9" width="28.140625" customWidth="1"/>
    <col min="10" max="10" width="12.85546875" bestFit="1" customWidth="1"/>
    <col min="12" max="12" width="30.5703125" customWidth="1"/>
    <col min="13" max="13" width="8" bestFit="1" customWidth="1"/>
    <col min="15" max="15" width="48" customWidth="1"/>
    <col min="16" max="16" width="8" bestFit="1" customWidth="1"/>
    <col min="18" max="18" width="27.85546875" customWidth="1"/>
    <col min="19" max="19" width="8" bestFit="1" customWidth="1"/>
    <col min="21" max="21" width="40.140625" customWidth="1"/>
    <col min="22" max="22" width="8" bestFit="1" customWidth="1"/>
    <col min="24" max="24" width="35.85546875" customWidth="1"/>
    <col min="25" max="25" width="8" bestFit="1" customWidth="1"/>
    <col min="27" max="27" width="32.42578125" customWidth="1"/>
    <col min="28" max="28" width="8" bestFit="1" customWidth="1"/>
    <col min="30" max="30" width="33.85546875" customWidth="1"/>
    <col min="31" max="31" width="10.5703125" customWidth="1"/>
    <col min="33" max="33" width="42.140625" customWidth="1"/>
    <col min="34" max="34" width="10" bestFit="1" customWidth="1"/>
    <col min="36" max="36" width="37.42578125" customWidth="1"/>
    <col min="37" max="37" width="8" bestFit="1" customWidth="1"/>
    <col min="38" max="40" width="8" customWidth="1"/>
    <col min="42" max="42" width="32.140625" customWidth="1"/>
    <col min="43" max="43" width="10.140625" bestFit="1" customWidth="1"/>
    <col min="45" max="45" width="51.28515625" customWidth="1"/>
    <col min="46" max="46" width="8" bestFit="1" customWidth="1"/>
  </cols>
  <sheetData>
    <row r="1" spans="2:46" x14ac:dyDescent="0.2">
      <c r="B1" s="2" t="s">
        <v>220</v>
      </c>
      <c r="C1" t="s">
        <v>4781</v>
      </c>
      <c r="E1" s="2" t="s">
        <v>9</v>
      </c>
      <c r="G1" s="2" t="s">
        <v>10</v>
      </c>
      <c r="I1" s="2" t="s">
        <v>11</v>
      </c>
      <c r="J1" s="2" t="s">
        <v>12</v>
      </c>
      <c r="L1" s="2" t="s">
        <v>388</v>
      </c>
      <c r="M1" t="s">
        <v>4781</v>
      </c>
      <c r="O1" s="2" t="s">
        <v>14</v>
      </c>
      <c r="P1" s="2" t="s">
        <v>4781</v>
      </c>
      <c r="R1" s="2" t="s">
        <v>15</v>
      </c>
      <c r="S1" s="3" t="s">
        <v>4781</v>
      </c>
      <c r="U1" s="2" t="s">
        <v>16</v>
      </c>
      <c r="V1" t="s">
        <v>4781</v>
      </c>
      <c r="X1" s="2" t="s">
        <v>17</v>
      </c>
      <c r="Y1" t="s">
        <v>4781</v>
      </c>
      <c r="AA1" s="2" t="s">
        <v>18</v>
      </c>
      <c r="AB1" t="s">
        <v>4781</v>
      </c>
      <c r="AD1" s="2" t="s">
        <v>4782</v>
      </c>
      <c r="AG1" s="2" t="s">
        <v>19</v>
      </c>
      <c r="AH1" t="s">
        <v>4781</v>
      </c>
      <c r="AJ1" t="s">
        <v>3189</v>
      </c>
      <c r="AK1" t="s">
        <v>4781</v>
      </c>
      <c r="AP1" t="s">
        <v>3215</v>
      </c>
      <c r="AQ1" t="s">
        <v>4781</v>
      </c>
      <c r="AS1" t="s">
        <v>23</v>
      </c>
      <c r="AT1" t="s">
        <v>4781</v>
      </c>
    </row>
    <row r="2" spans="2:46" x14ac:dyDescent="0.2">
      <c r="B2" t="s">
        <v>231</v>
      </c>
      <c r="C2">
        <v>3</v>
      </c>
      <c r="E2" s="3" t="s">
        <v>25</v>
      </c>
      <c r="G2" t="s">
        <v>26</v>
      </c>
      <c r="I2" s="3" t="s">
        <v>27</v>
      </c>
      <c r="J2" t="b">
        <v>1</v>
      </c>
      <c r="L2" t="s">
        <v>399</v>
      </c>
      <c r="M2">
        <v>4</v>
      </c>
      <c r="O2" t="s">
        <v>29</v>
      </c>
      <c r="P2">
        <v>16</v>
      </c>
      <c r="R2" t="s">
        <v>30</v>
      </c>
      <c r="S2">
        <v>11</v>
      </c>
      <c r="U2" t="s">
        <v>31</v>
      </c>
      <c r="V2">
        <v>208</v>
      </c>
      <c r="X2" t="s">
        <v>32</v>
      </c>
      <c r="Y2">
        <v>1</v>
      </c>
      <c r="AA2" t="s">
        <v>33</v>
      </c>
      <c r="AB2">
        <v>1</v>
      </c>
      <c r="AD2" s="3" t="s">
        <v>49</v>
      </c>
      <c r="AG2" t="s">
        <v>808</v>
      </c>
      <c r="AH2" t="s">
        <v>809</v>
      </c>
      <c r="AJ2" t="s">
        <v>37</v>
      </c>
      <c r="AK2">
        <v>1</v>
      </c>
      <c r="AP2" t="s">
        <v>33</v>
      </c>
      <c r="AQ2">
        <v>1</v>
      </c>
      <c r="AS2" t="s">
        <v>38</v>
      </c>
      <c r="AT2">
        <v>3</v>
      </c>
    </row>
    <row r="3" spans="2:46" x14ac:dyDescent="0.2">
      <c r="B3" t="s">
        <v>241</v>
      </c>
      <c r="C3">
        <v>9</v>
      </c>
      <c r="E3" s="3" t="s">
        <v>40</v>
      </c>
      <c r="G3" t="s">
        <v>41</v>
      </c>
      <c r="I3" s="3" t="s">
        <v>42</v>
      </c>
      <c r="J3" s="3" t="b">
        <v>0</v>
      </c>
      <c r="L3" t="s">
        <v>411</v>
      </c>
      <c r="M3">
        <v>3</v>
      </c>
      <c r="O3" t="s">
        <v>44</v>
      </c>
      <c r="P3">
        <v>48</v>
      </c>
      <c r="R3" t="s">
        <v>45</v>
      </c>
      <c r="S3">
        <v>2</v>
      </c>
      <c r="U3" t="s">
        <v>46</v>
      </c>
      <c r="V3">
        <v>209</v>
      </c>
      <c r="X3" t="s">
        <v>47</v>
      </c>
      <c r="Y3">
        <v>2</v>
      </c>
      <c r="AA3" t="s">
        <v>48</v>
      </c>
      <c r="AB3">
        <v>3</v>
      </c>
      <c r="AD3" s="3" t="s">
        <v>62</v>
      </c>
      <c r="AG3" t="s">
        <v>406</v>
      </c>
      <c r="AH3" t="s">
        <v>407</v>
      </c>
      <c r="AJ3" t="s">
        <v>261</v>
      </c>
      <c r="AK3">
        <v>2</v>
      </c>
      <c r="AP3" t="s">
        <v>48</v>
      </c>
      <c r="AQ3">
        <v>7</v>
      </c>
      <c r="AS3" t="s">
        <v>53</v>
      </c>
      <c r="AT3">
        <v>49</v>
      </c>
    </row>
    <row r="4" spans="2:46" x14ac:dyDescent="0.2">
      <c r="B4" t="s">
        <v>252</v>
      </c>
      <c r="C4">
        <v>8</v>
      </c>
      <c r="E4" s="3" t="s">
        <v>55</v>
      </c>
      <c r="G4" t="s">
        <v>56</v>
      </c>
      <c r="L4" t="s">
        <v>422</v>
      </c>
      <c r="M4">
        <v>1</v>
      </c>
      <c r="O4" t="s">
        <v>57</v>
      </c>
      <c r="P4">
        <v>36</v>
      </c>
      <c r="R4" t="s">
        <v>58</v>
      </c>
      <c r="S4">
        <v>1</v>
      </c>
      <c r="U4" t="s">
        <v>59</v>
      </c>
      <c r="V4">
        <v>210</v>
      </c>
      <c r="X4" t="s">
        <v>60</v>
      </c>
      <c r="Y4">
        <v>3</v>
      </c>
      <c r="AA4" t="s">
        <v>61</v>
      </c>
      <c r="AB4">
        <v>4</v>
      </c>
      <c r="AD4" s="3" t="s">
        <v>34</v>
      </c>
      <c r="AG4" t="s">
        <v>723</v>
      </c>
      <c r="AH4" t="s">
        <v>724</v>
      </c>
      <c r="AJ4" t="s">
        <v>274</v>
      </c>
      <c r="AK4">
        <v>3</v>
      </c>
      <c r="AP4" t="s">
        <v>61</v>
      </c>
      <c r="AQ4">
        <v>8</v>
      </c>
      <c r="AS4" t="s">
        <v>66</v>
      </c>
      <c r="AT4">
        <v>64</v>
      </c>
    </row>
    <row r="5" spans="2:46" x14ac:dyDescent="0.2">
      <c r="B5" t="s">
        <v>263</v>
      </c>
      <c r="C5">
        <v>5</v>
      </c>
      <c r="E5" s="3" t="s">
        <v>62</v>
      </c>
      <c r="G5" t="s">
        <v>68</v>
      </c>
      <c r="L5" t="s">
        <v>434</v>
      </c>
      <c r="M5">
        <v>2</v>
      </c>
      <c r="O5" t="s">
        <v>69</v>
      </c>
      <c r="P5">
        <v>23</v>
      </c>
      <c r="R5" t="s">
        <v>70</v>
      </c>
      <c r="S5">
        <v>7</v>
      </c>
      <c r="U5" t="s">
        <v>71</v>
      </c>
      <c r="V5">
        <v>962</v>
      </c>
      <c r="X5" t="s">
        <v>72</v>
      </c>
      <c r="Y5">
        <v>4</v>
      </c>
      <c r="AA5" t="s">
        <v>73</v>
      </c>
      <c r="AB5">
        <v>5</v>
      </c>
      <c r="AD5" s="3" t="s">
        <v>25</v>
      </c>
      <c r="AG5" t="s">
        <v>536</v>
      </c>
      <c r="AH5" t="s">
        <v>537</v>
      </c>
      <c r="AJ5" t="s">
        <v>287</v>
      </c>
      <c r="AK5">
        <v>4</v>
      </c>
      <c r="AP5" t="s">
        <v>73</v>
      </c>
      <c r="AQ5">
        <v>9</v>
      </c>
      <c r="AS5" t="s">
        <v>77</v>
      </c>
      <c r="AT5">
        <v>36</v>
      </c>
    </row>
    <row r="6" spans="2:46" x14ac:dyDescent="0.2">
      <c r="B6" t="s">
        <v>276</v>
      </c>
      <c r="C6">
        <v>1</v>
      </c>
      <c r="G6" t="s">
        <v>78</v>
      </c>
      <c r="I6" s="2" t="s">
        <v>564</v>
      </c>
      <c r="J6" t="s">
        <v>4781</v>
      </c>
      <c r="O6" t="s">
        <v>79</v>
      </c>
      <c r="P6">
        <v>39</v>
      </c>
      <c r="R6" t="s">
        <v>80</v>
      </c>
      <c r="S6">
        <v>8</v>
      </c>
      <c r="U6" t="s">
        <v>81</v>
      </c>
      <c r="V6">
        <v>963</v>
      </c>
      <c r="X6" t="s">
        <v>82</v>
      </c>
      <c r="Y6">
        <v>5</v>
      </c>
      <c r="AA6" t="s">
        <v>83</v>
      </c>
      <c r="AB6">
        <v>6</v>
      </c>
      <c r="AD6" s="3" t="s">
        <v>110</v>
      </c>
      <c r="AG6" t="s">
        <v>524</v>
      </c>
      <c r="AH6" t="s">
        <v>525</v>
      </c>
      <c r="AJ6" t="s">
        <v>300</v>
      </c>
      <c r="AK6">
        <v>5</v>
      </c>
      <c r="AP6" t="s">
        <v>83</v>
      </c>
      <c r="AQ6">
        <v>10</v>
      </c>
      <c r="AS6" t="s">
        <v>87</v>
      </c>
      <c r="AT6">
        <v>10</v>
      </c>
    </row>
    <row r="7" spans="2:46" x14ac:dyDescent="0.2">
      <c r="B7" t="s">
        <v>289</v>
      </c>
      <c r="C7">
        <v>2</v>
      </c>
      <c r="G7" t="s">
        <v>90</v>
      </c>
      <c r="I7" t="s">
        <v>577</v>
      </c>
      <c r="J7">
        <v>2</v>
      </c>
      <c r="O7" t="s">
        <v>92</v>
      </c>
      <c r="P7">
        <v>55</v>
      </c>
      <c r="R7" t="s">
        <v>93</v>
      </c>
      <c r="S7">
        <v>3</v>
      </c>
      <c r="U7" t="s">
        <v>94</v>
      </c>
      <c r="V7">
        <v>964</v>
      </c>
      <c r="X7" t="s">
        <v>95</v>
      </c>
      <c r="Y7">
        <v>6</v>
      </c>
      <c r="AA7" t="s">
        <v>96</v>
      </c>
      <c r="AB7">
        <v>7</v>
      </c>
      <c r="AD7" s="3" t="s">
        <v>40</v>
      </c>
      <c r="AG7" t="s">
        <v>2105</v>
      </c>
      <c r="AH7" t="s">
        <v>2106</v>
      </c>
      <c r="AJ7" t="s">
        <v>313</v>
      </c>
      <c r="AK7">
        <v>6</v>
      </c>
      <c r="AP7" t="s">
        <v>96</v>
      </c>
      <c r="AQ7">
        <v>11</v>
      </c>
      <c r="AS7" t="s">
        <v>100</v>
      </c>
      <c r="AT7">
        <v>60</v>
      </c>
    </row>
    <row r="8" spans="2:46" x14ac:dyDescent="0.2">
      <c r="B8" t="s">
        <v>302</v>
      </c>
      <c r="C8">
        <v>4</v>
      </c>
      <c r="E8" s="2" t="s">
        <v>89</v>
      </c>
      <c r="G8" t="s">
        <v>103</v>
      </c>
      <c r="I8" t="s">
        <v>588</v>
      </c>
      <c r="J8">
        <v>3</v>
      </c>
      <c r="L8" s="2" t="s">
        <v>482</v>
      </c>
      <c r="M8" t="s">
        <v>4781</v>
      </c>
      <c r="O8" t="s">
        <v>105</v>
      </c>
      <c r="P8">
        <v>34</v>
      </c>
      <c r="R8" t="s">
        <v>106</v>
      </c>
      <c r="S8">
        <v>6</v>
      </c>
      <c r="U8" t="s">
        <v>107</v>
      </c>
      <c r="V8">
        <v>174</v>
      </c>
      <c r="X8" t="s">
        <v>108</v>
      </c>
      <c r="Y8">
        <v>7</v>
      </c>
      <c r="AA8" t="s">
        <v>109</v>
      </c>
      <c r="AB8">
        <v>8</v>
      </c>
      <c r="AD8" s="3" t="s">
        <v>9</v>
      </c>
      <c r="AG8" t="s">
        <v>2397</v>
      </c>
      <c r="AH8" t="s">
        <v>2398</v>
      </c>
      <c r="AJ8" t="s">
        <v>326</v>
      </c>
      <c r="AK8">
        <v>7</v>
      </c>
      <c r="AP8" t="s">
        <v>109</v>
      </c>
      <c r="AQ8">
        <v>12</v>
      </c>
      <c r="AS8" t="s">
        <v>114</v>
      </c>
      <c r="AT8">
        <v>59</v>
      </c>
    </row>
    <row r="9" spans="2:46" x14ac:dyDescent="0.2">
      <c r="B9" t="s">
        <v>315</v>
      </c>
      <c r="C9">
        <v>12</v>
      </c>
      <c r="E9" t="s">
        <v>102</v>
      </c>
      <c r="G9" t="s">
        <v>117</v>
      </c>
      <c r="I9" t="s">
        <v>599</v>
      </c>
      <c r="J9">
        <v>6</v>
      </c>
      <c r="L9" t="s">
        <v>495</v>
      </c>
      <c r="M9">
        <v>1</v>
      </c>
      <c r="O9" t="s">
        <v>119</v>
      </c>
      <c r="P9">
        <v>4</v>
      </c>
      <c r="R9" t="s">
        <v>120</v>
      </c>
      <c r="S9">
        <v>16</v>
      </c>
      <c r="U9" t="s">
        <v>121</v>
      </c>
      <c r="V9">
        <v>232</v>
      </c>
      <c r="X9" t="s">
        <v>122</v>
      </c>
      <c r="Y9">
        <v>8</v>
      </c>
      <c r="AA9" t="s">
        <v>123</v>
      </c>
      <c r="AB9">
        <v>9</v>
      </c>
      <c r="AD9" s="3" t="s">
        <v>124</v>
      </c>
      <c r="AG9" t="s">
        <v>35</v>
      </c>
      <c r="AH9" t="s">
        <v>36</v>
      </c>
      <c r="AJ9" t="s">
        <v>339</v>
      </c>
      <c r="AK9">
        <v>8</v>
      </c>
      <c r="AP9" t="s">
        <v>123</v>
      </c>
      <c r="AQ9">
        <v>15</v>
      </c>
      <c r="AS9" t="s">
        <v>128</v>
      </c>
      <c r="AT9">
        <v>26</v>
      </c>
    </row>
    <row r="10" spans="2:46" x14ac:dyDescent="0.2">
      <c r="B10" t="s">
        <v>328</v>
      </c>
      <c r="C10">
        <v>7</v>
      </c>
      <c r="E10" t="s">
        <v>116</v>
      </c>
      <c r="G10" t="s">
        <v>131</v>
      </c>
      <c r="I10" t="s">
        <v>612</v>
      </c>
      <c r="J10">
        <v>7</v>
      </c>
      <c r="L10" t="s">
        <v>505</v>
      </c>
      <c r="M10">
        <v>3</v>
      </c>
      <c r="O10" t="s">
        <v>132</v>
      </c>
      <c r="P10">
        <v>20</v>
      </c>
      <c r="R10" t="s">
        <v>133</v>
      </c>
      <c r="S10">
        <v>5</v>
      </c>
      <c r="U10" t="s">
        <v>134</v>
      </c>
      <c r="V10">
        <v>233</v>
      </c>
      <c r="AA10" t="s">
        <v>135</v>
      </c>
      <c r="AB10">
        <v>11</v>
      </c>
      <c r="AG10" t="s">
        <v>194</v>
      </c>
      <c r="AH10" t="s">
        <v>195</v>
      </c>
      <c r="AJ10" t="s">
        <v>65</v>
      </c>
      <c r="AK10">
        <v>100001</v>
      </c>
      <c r="AP10" t="s">
        <v>135</v>
      </c>
      <c r="AQ10">
        <v>17</v>
      </c>
      <c r="AS10" t="s">
        <v>139</v>
      </c>
      <c r="AT10">
        <v>9</v>
      </c>
    </row>
    <row r="11" spans="2:46" x14ac:dyDescent="0.2">
      <c r="B11" t="s">
        <v>341</v>
      </c>
      <c r="C11">
        <v>10</v>
      </c>
      <c r="E11" t="s">
        <v>130</v>
      </c>
      <c r="G11" t="s">
        <v>142</v>
      </c>
      <c r="I11" t="s">
        <v>250</v>
      </c>
      <c r="J11">
        <v>1</v>
      </c>
      <c r="L11" t="s">
        <v>517</v>
      </c>
      <c r="M11">
        <v>2</v>
      </c>
      <c r="O11" t="s">
        <v>143</v>
      </c>
      <c r="P11">
        <v>37</v>
      </c>
      <c r="R11" t="s">
        <v>144</v>
      </c>
      <c r="S11">
        <v>4</v>
      </c>
      <c r="U11" t="s">
        <v>145</v>
      </c>
      <c r="V11">
        <v>234</v>
      </c>
      <c r="AA11" t="s">
        <v>146</v>
      </c>
      <c r="AB11">
        <v>13</v>
      </c>
      <c r="AG11" t="s">
        <v>206</v>
      </c>
      <c r="AH11" t="s">
        <v>207</v>
      </c>
      <c r="AJ11" t="s">
        <v>351</v>
      </c>
      <c r="AK11">
        <v>9</v>
      </c>
      <c r="AP11" t="s">
        <v>146</v>
      </c>
      <c r="AQ11">
        <v>19</v>
      </c>
      <c r="AS11" t="s">
        <v>150</v>
      </c>
      <c r="AT11">
        <v>35</v>
      </c>
    </row>
    <row r="12" spans="2:46" x14ac:dyDescent="0.2">
      <c r="B12" t="s">
        <v>353</v>
      </c>
      <c r="C12">
        <v>13</v>
      </c>
      <c r="E12" t="s">
        <v>141</v>
      </c>
      <c r="G12" t="s">
        <v>153</v>
      </c>
      <c r="I12" t="s">
        <v>637</v>
      </c>
      <c r="J12">
        <v>4</v>
      </c>
      <c r="O12" t="s">
        <v>154</v>
      </c>
      <c r="P12">
        <v>28</v>
      </c>
      <c r="R12" t="s">
        <v>155</v>
      </c>
      <c r="S12">
        <v>10</v>
      </c>
      <c r="U12" t="s">
        <v>156</v>
      </c>
      <c r="V12">
        <v>235</v>
      </c>
      <c r="X12" s="2" t="s">
        <v>167</v>
      </c>
      <c r="Y12" t="s">
        <v>4781</v>
      </c>
      <c r="AA12" t="s">
        <v>157</v>
      </c>
      <c r="AB12">
        <v>14</v>
      </c>
      <c r="AD12" s="2" t="s">
        <v>181</v>
      </c>
      <c r="AG12" t="s">
        <v>216</v>
      </c>
      <c r="AH12" t="s">
        <v>217</v>
      </c>
      <c r="AJ12" t="s">
        <v>52</v>
      </c>
      <c r="AK12">
        <v>10</v>
      </c>
      <c r="AP12" t="s">
        <v>157</v>
      </c>
      <c r="AQ12">
        <v>20</v>
      </c>
      <c r="AS12" t="s">
        <v>161</v>
      </c>
      <c r="AT12">
        <v>53</v>
      </c>
    </row>
    <row r="13" spans="2:46" x14ac:dyDescent="0.2">
      <c r="B13" t="s">
        <v>364</v>
      </c>
      <c r="C13">
        <v>11</v>
      </c>
      <c r="E13" t="s">
        <v>152</v>
      </c>
      <c r="G13" t="s">
        <v>163</v>
      </c>
      <c r="I13" t="s">
        <v>649</v>
      </c>
      <c r="J13">
        <v>5</v>
      </c>
      <c r="O13" t="s">
        <v>164</v>
      </c>
      <c r="P13">
        <v>24</v>
      </c>
      <c r="R13" t="s">
        <v>165</v>
      </c>
      <c r="S13">
        <v>13</v>
      </c>
      <c r="U13" t="s">
        <v>166</v>
      </c>
      <c r="V13">
        <v>236</v>
      </c>
      <c r="X13" t="s">
        <v>179</v>
      </c>
      <c r="Y13">
        <v>1</v>
      </c>
      <c r="AA13" t="s">
        <v>168</v>
      </c>
      <c r="AB13">
        <v>15</v>
      </c>
      <c r="AD13" t="s">
        <v>193</v>
      </c>
      <c r="AG13" t="s">
        <v>182</v>
      </c>
      <c r="AH13" t="s">
        <v>183</v>
      </c>
      <c r="AJ13" t="s">
        <v>250</v>
      </c>
      <c r="AK13">
        <v>16</v>
      </c>
      <c r="AP13" t="s">
        <v>168</v>
      </c>
      <c r="AQ13">
        <v>21</v>
      </c>
      <c r="AS13" t="s">
        <v>172</v>
      </c>
      <c r="AT13">
        <v>29</v>
      </c>
    </row>
    <row r="14" spans="2:46" x14ac:dyDescent="0.2">
      <c r="B14" t="s">
        <v>375</v>
      </c>
      <c r="C14">
        <v>6</v>
      </c>
      <c r="E14" t="s">
        <v>162</v>
      </c>
      <c r="G14" t="s">
        <v>174</v>
      </c>
      <c r="L14" s="2" t="s">
        <v>565</v>
      </c>
      <c r="M14" t="s">
        <v>4781</v>
      </c>
      <c r="O14" t="s">
        <v>176</v>
      </c>
      <c r="P14">
        <v>40</v>
      </c>
      <c r="R14" t="s">
        <v>177</v>
      </c>
      <c r="S14">
        <v>15</v>
      </c>
      <c r="U14" t="s">
        <v>178</v>
      </c>
      <c r="V14">
        <v>238</v>
      </c>
      <c r="X14" t="s">
        <v>191</v>
      </c>
      <c r="Y14">
        <v>2</v>
      </c>
      <c r="AA14" t="s">
        <v>180</v>
      </c>
      <c r="AB14">
        <v>16</v>
      </c>
      <c r="AD14" t="s">
        <v>205</v>
      </c>
      <c r="AG14" t="s">
        <v>158</v>
      </c>
      <c r="AH14" t="s">
        <v>159</v>
      </c>
      <c r="AJ14" t="s">
        <v>171</v>
      </c>
      <c r="AK14">
        <v>100010</v>
      </c>
      <c r="AP14" t="s">
        <v>180</v>
      </c>
      <c r="AQ14">
        <v>22</v>
      </c>
      <c r="AS14" t="s">
        <v>185</v>
      </c>
      <c r="AT14">
        <v>23</v>
      </c>
    </row>
    <row r="15" spans="2:46" x14ac:dyDescent="0.2">
      <c r="E15" t="s">
        <v>173</v>
      </c>
      <c r="G15" t="s">
        <v>187</v>
      </c>
      <c r="L15" t="s">
        <v>578</v>
      </c>
      <c r="M15">
        <v>2</v>
      </c>
      <c r="O15" t="s">
        <v>188</v>
      </c>
      <c r="P15">
        <v>67</v>
      </c>
      <c r="R15" t="s">
        <v>189</v>
      </c>
      <c r="S15">
        <v>14</v>
      </c>
      <c r="U15" t="s">
        <v>190</v>
      </c>
      <c r="V15">
        <v>239</v>
      </c>
      <c r="X15" t="s">
        <v>203</v>
      </c>
      <c r="Y15">
        <v>3</v>
      </c>
      <c r="AA15" t="s">
        <v>192</v>
      </c>
      <c r="AB15">
        <v>17</v>
      </c>
      <c r="AD15" t="s">
        <v>124</v>
      </c>
      <c r="AG15" t="s">
        <v>169</v>
      </c>
      <c r="AH15" t="s">
        <v>170</v>
      </c>
      <c r="AJ15" t="s">
        <v>184</v>
      </c>
      <c r="AK15">
        <v>100011</v>
      </c>
      <c r="AP15" t="s">
        <v>192</v>
      </c>
      <c r="AQ15">
        <v>23</v>
      </c>
      <c r="AS15" t="s">
        <v>143</v>
      </c>
      <c r="AT15">
        <v>38</v>
      </c>
    </row>
    <row r="16" spans="2:46" x14ac:dyDescent="0.2">
      <c r="E16" t="s">
        <v>186</v>
      </c>
      <c r="G16" t="s">
        <v>198</v>
      </c>
      <c r="I16" s="2" t="s">
        <v>690</v>
      </c>
      <c r="J16" t="s">
        <v>4781</v>
      </c>
      <c r="L16" t="s">
        <v>589</v>
      </c>
      <c r="M16">
        <v>5</v>
      </c>
      <c r="O16" t="s">
        <v>200</v>
      </c>
      <c r="P16">
        <v>77</v>
      </c>
      <c r="R16" t="s">
        <v>201</v>
      </c>
      <c r="S16">
        <v>9</v>
      </c>
      <c r="U16" t="s">
        <v>202</v>
      </c>
      <c r="V16">
        <v>237</v>
      </c>
      <c r="X16" t="s">
        <v>214</v>
      </c>
      <c r="Y16">
        <v>4</v>
      </c>
      <c r="AA16" t="s">
        <v>204</v>
      </c>
      <c r="AB16">
        <v>18</v>
      </c>
      <c r="AG16" t="s">
        <v>227</v>
      </c>
      <c r="AH16" t="s">
        <v>228</v>
      </c>
      <c r="AJ16" t="s">
        <v>76</v>
      </c>
      <c r="AK16">
        <v>100002</v>
      </c>
      <c r="AP16" t="s">
        <v>204</v>
      </c>
      <c r="AQ16">
        <v>24</v>
      </c>
      <c r="AS16" t="s">
        <v>209</v>
      </c>
      <c r="AT16">
        <v>32</v>
      </c>
    </row>
    <row r="17" spans="2:46" x14ac:dyDescent="0.2">
      <c r="B17" s="2" t="s">
        <v>504</v>
      </c>
      <c r="C17" t="s">
        <v>4781</v>
      </c>
      <c r="E17" t="s">
        <v>197</v>
      </c>
      <c r="G17" t="s">
        <v>210</v>
      </c>
      <c r="I17" t="s">
        <v>703</v>
      </c>
      <c r="J17">
        <v>1</v>
      </c>
      <c r="L17" t="s">
        <v>600</v>
      </c>
      <c r="M17">
        <v>4</v>
      </c>
      <c r="O17" t="s">
        <v>211</v>
      </c>
      <c r="P17">
        <v>3</v>
      </c>
      <c r="R17" t="s">
        <v>212</v>
      </c>
      <c r="S17">
        <v>12</v>
      </c>
      <c r="U17" t="s">
        <v>213</v>
      </c>
      <c r="V17">
        <v>228</v>
      </c>
      <c r="X17" t="s">
        <v>225</v>
      </c>
      <c r="Y17">
        <v>5</v>
      </c>
      <c r="AA17" t="s">
        <v>215</v>
      </c>
      <c r="AB17">
        <v>19</v>
      </c>
      <c r="AG17" t="s">
        <v>929</v>
      </c>
      <c r="AH17" t="s">
        <v>930</v>
      </c>
      <c r="AJ17" t="s">
        <v>86</v>
      </c>
      <c r="AK17">
        <v>100003</v>
      </c>
      <c r="AP17" t="s">
        <v>215</v>
      </c>
      <c r="AQ17">
        <v>25</v>
      </c>
      <c r="AS17" t="s">
        <v>219</v>
      </c>
      <c r="AT17">
        <v>68</v>
      </c>
    </row>
    <row r="18" spans="2:46" x14ac:dyDescent="0.2">
      <c r="B18" t="s">
        <v>231</v>
      </c>
      <c r="C18">
        <v>3</v>
      </c>
      <c r="G18" t="s">
        <v>221</v>
      </c>
      <c r="I18" t="s">
        <v>715</v>
      </c>
      <c r="J18">
        <v>2</v>
      </c>
      <c r="L18" t="s">
        <v>613</v>
      </c>
      <c r="M18">
        <v>3</v>
      </c>
      <c r="O18" t="s">
        <v>223</v>
      </c>
      <c r="P18">
        <v>11</v>
      </c>
      <c r="U18" t="s">
        <v>224</v>
      </c>
      <c r="V18">
        <v>229</v>
      </c>
      <c r="X18" t="s">
        <v>236</v>
      </c>
      <c r="Y18">
        <v>6</v>
      </c>
      <c r="AA18" t="s">
        <v>226</v>
      </c>
      <c r="AB18">
        <v>21</v>
      </c>
      <c r="AD18" s="2" t="s">
        <v>271</v>
      </c>
      <c r="AE18" t="s">
        <v>4781</v>
      </c>
      <c r="AG18" t="s">
        <v>989</v>
      </c>
      <c r="AH18" t="s">
        <v>990</v>
      </c>
      <c r="AJ18" t="s">
        <v>99</v>
      </c>
      <c r="AK18">
        <v>100004</v>
      </c>
      <c r="AP18" t="s">
        <v>226</v>
      </c>
      <c r="AQ18">
        <v>27</v>
      </c>
      <c r="AS18" t="s">
        <v>230</v>
      </c>
      <c r="AT18">
        <v>69</v>
      </c>
    </row>
    <row r="19" spans="2:46" x14ac:dyDescent="0.2">
      <c r="B19" t="s">
        <v>241</v>
      </c>
      <c r="C19">
        <v>9</v>
      </c>
      <c r="G19" t="s">
        <v>232</v>
      </c>
      <c r="I19" t="s">
        <v>728</v>
      </c>
      <c r="J19">
        <v>4</v>
      </c>
      <c r="L19" t="s">
        <v>625</v>
      </c>
      <c r="M19">
        <v>1</v>
      </c>
      <c r="O19" t="s">
        <v>234</v>
      </c>
      <c r="P19">
        <v>26</v>
      </c>
      <c r="U19" t="s">
        <v>235</v>
      </c>
      <c r="V19">
        <v>230</v>
      </c>
      <c r="X19" t="s">
        <v>246</v>
      </c>
      <c r="Y19">
        <v>7</v>
      </c>
      <c r="AA19" t="s">
        <v>237</v>
      </c>
      <c r="AB19">
        <v>23</v>
      </c>
      <c r="AD19" t="s">
        <v>370</v>
      </c>
      <c r="AE19" t="s">
        <v>371</v>
      </c>
      <c r="AG19" t="s">
        <v>238</v>
      </c>
      <c r="AH19" t="s">
        <v>239</v>
      </c>
      <c r="AJ19" t="s">
        <v>113</v>
      </c>
      <c r="AK19">
        <v>100005</v>
      </c>
      <c r="AP19" t="s">
        <v>237</v>
      </c>
      <c r="AQ19">
        <v>29</v>
      </c>
      <c r="AS19" t="s">
        <v>240</v>
      </c>
      <c r="AT19">
        <v>67</v>
      </c>
    </row>
    <row r="20" spans="2:46" x14ac:dyDescent="0.2">
      <c r="B20" t="s">
        <v>252</v>
      </c>
      <c r="C20">
        <v>8</v>
      </c>
      <c r="E20" s="2" t="s">
        <v>419</v>
      </c>
      <c r="G20" t="s">
        <v>242</v>
      </c>
      <c r="I20" t="s">
        <v>741</v>
      </c>
      <c r="J20">
        <v>3</v>
      </c>
      <c r="O20" t="s">
        <v>244</v>
      </c>
      <c r="P20">
        <v>22</v>
      </c>
      <c r="R20" s="2" t="s">
        <v>255</v>
      </c>
      <c r="S20" s="3" t="s">
        <v>4781</v>
      </c>
      <c r="U20" t="s">
        <v>245</v>
      </c>
      <c r="V20">
        <v>231</v>
      </c>
      <c r="X20" t="s">
        <v>257</v>
      </c>
      <c r="Y20">
        <v>8</v>
      </c>
      <c r="AA20" t="s">
        <v>247</v>
      </c>
      <c r="AB20">
        <v>24</v>
      </c>
      <c r="AD20" t="s">
        <v>283</v>
      </c>
      <c r="AE20" t="s">
        <v>284</v>
      </c>
      <c r="AG20" t="s">
        <v>248</v>
      </c>
      <c r="AH20" t="s">
        <v>249</v>
      </c>
      <c r="AJ20" t="s">
        <v>127</v>
      </c>
      <c r="AK20">
        <v>100006</v>
      </c>
      <c r="AP20" t="s">
        <v>247</v>
      </c>
      <c r="AQ20">
        <v>30</v>
      </c>
      <c r="AS20" t="s">
        <v>251</v>
      </c>
      <c r="AT20">
        <v>58</v>
      </c>
    </row>
    <row r="21" spans="2:46" x14ac:dyDescent="0.2">
      <c r="B21" t="s">
        <v>263</v>
      </c>
      <c r="C21">
        <v>5</v>
      </c>
      <c r="E21" t="s">
        <v>431</v>
      </c>
      <c r="G21" t="s">
        <v>253</v>
      </c>
      <c r="O21" t="s">
        <v>254</v>
      </c>
      <c r="P21">
        <v>21</v>
      </c>
      <c r="R21" t="s">
        <v>267</v>
      </c>
      <c r="S21">
        <v>8</v>
      </c>
      <c r="U21" t="s">
        <v>256</v>
      </c>
      <c r="V21">
        <v>240</v>
      </c>
      <c r="X21" t="s">
        <v>269</v>
      </c>
      <c r="Y21">
        <v>9</v>
      </c>
      <c r="AA21" t="s">
        <v>258</v>
      </c>
      <c r="AB21">
        <v>25</v>
      </c>
      <c r="AD21" t="s">
        <v>296</v>
      </c>
      <c r="AE21" t="s">
        <v>297</v>
      </c>
      <c r="AG21" t="s">
        <v>2417</v>
      </c>
      <c r="AH21" t="s">
        <v>2418</v>
      </c>
      <c r="AJ21" t="s">
        <v>138</v>
      </c>
      <c r="AK21">
        <v>100007</v>
      </c>
      <c r="AP21" t="s">
        <v>258</v>
      </c>
      <c r="AQ21">
        <v>31</v>
      </c>
      <c r="AS21" t="s">
        <v>262</v>
      </c>
      <c r="AT21">
        <v>27</v>
      </c>
    </row>
    <row r="22" spans="2:46" x14ac:dyDescent="0.2">
      <c r="B22" t="s">
        <v>276</v>
      </c>
      <c r="C22">
        <v>1</v>
      </c>
      <c r="E22" t="s">
        <v>443</v>
      </c>
      <c r="G22" t="s">
        <v>264</v>
      </c>
      <c r="L22" s="2" t="s">
        <v>669</v>
      </c>
      <c r="M22" t="s">
        <v>4781</v>
      </c>
      <c r="O22" t="s">
        <v>266</v>
      </c>
      <c r="P22">
        <v>50</v>
      </c>
      <c r="R22" t="s">
        <v>279</v>
      </c>
      <c r="S22">
        <v>1</v>
      </c>
      <c r="U22" t="s">
        <v>268</v>
      </c>
      <c r="V22">
        <v>169</v>
      </c>
      <c r="X22" t="s">
        <v>281</v>
      </c>
      <c r="Y22">
        <v>10</v>
      </c>
      <c r="AA22" t="s">
        <v>270</v>
      </c>
      <c r="AB22">
        <v>26</v>
      </c>
      <c r="AD22" t="s">
        <v>309</v>
      </c>
      <c r="AE22" t="s">
        <v>310</v>
      </c>
      <c r="AG22" t="s">
        <v>887</v>
      </c>
      <c r="AH22" t="s">
        <v>888</v>
      </c>
      <c r="AJ22" t="s">
        <v>149</v>
      </c>
      <c r="AK22">
        <v>100008</v>
      </c>
      <c r="AP22" t="s">
        <v>270</v>
      </c>
      <c r="AQ22">
        <v>32</v>
      </c>
      <c r="AS22" t="s">
        <v>275</v>
      </c>
      <c r="AT22">
        <v>6</v>
      </c>
    </row>
    <row r="23" spans="2:46" x14ac:dyDescent="0.2">
      <c r="B23" t="s">
        <v>289</v>
      </c>
      <c r="C23">
        <v>2</v>
      </c>
      <c r="E23" t="s">
        <v>454</v>
      </c>
      <c r="G23" t="s">
        <v>277</v>
      </c>
      <c r="I23" s="2" t="s">
        <v>791</v>
      </c>
      <c r="J23" t="s">
        <v>4781</v>
      </c>
      <c r="L23" t="s">
        <v>680</v>
      </c>
      <c r="M23">
        <v>1</v>
      </c>
      <c r="O23" t="s">
        <v>278</v>
      </c>
      <c r="P23">
        <v>8</v>
      </c>
      <c r="R23" t="s">
        <v>292</v>
      </c>
      <c r="S23">
        <v>2</v>
      </c>
      <c r="U23" t="s">
        <v>280</v>
      </c>
      <c r="V23">
        <v>170</v>
      </c>
      <c r="X23" t="s">
        <v>294</v>
      </c>
      <c r="Y23">
        <v>11</v>
      </c>
      <c r="AA23" t="s">
        <v>282</v>
      </c>
      <c r="AB23">
        <v>27</v>
      </c>
      <c r="AD23" t="s">
        <v>335</v>
      </c>
      <c r="AE23" t="s">
        <v>336</v>
      </c>
      <c r="AG23" t="s">
        <v>2199</v>
      </c>
      <c r="AH23" t="s">
        <v>2200</v>
      </c>
      <c r="AJ23" t="s">
        <v>160</v>
      </c>
      <c r="AK23">
        <v>100009</v>
      </c>
      <c r="AP23" t="s">
        <v>282</v>
      </c>
      <c r="AQ23">
        <v>33</v>
      </c>
      <c r="AS23" t="s">
        <v>288</v>
      </c>
      <c r="AT23">
        <v>28</v>
      </c>
    </row>
    <row r="24" spans="2:46" x14ac:dyDescent="0.2">
      <c r="B24" t="s">
        <v>302</v>
      </c>
      <c r="C24">
        <v>4</v>
      </c>
      <c r="G24" t="s">
        <v>290</v>
      </c>
      <c r="I24" t="s">
        <v>803</v>
      </c>
      <c r="J24">
        <v>25</v>
      </c>
      <c r="L24" t="s">
        <v>691</v>
      </c>
      <c r="M24">
        <v>2</v>
      </c>
      <c r="O24" t="s">
        <v>291</v>
      </c>
      <c r="P24">
        <v>44</v>
      </c>
      <c r="R24" t="s">
        <v>305</v>
      </c>
      <c r="S24">
        <v>3</v>
      </c>
      <c r="U24" t="s">
        <v>293</v>
      </c>
      <c r="V24">
        <v>180</v>
      </c>
      <c r="X24" t="s">
        <v>307</v>
      </c>
      <c r="Y24">
        <v>12</v>
      </c>
      <c r="AA24" t="s">
        <v>295</v>
      </c>
      <c r="AB24">
        <v>28</v>
      </c>
      <c r="AD24" t="s">
        <v>322</v>
      </c>
      <c r="AE24" t="s">
        <v>323</v>
      </c>
      <c r="AG24" t="s">
        <v>1704</v>
      </c>
      <c r="AH24" t="s">
        <v>1705</v>
      </c>
      <c r="AJ24" t="s">
        <v>218</v>
      </c>
      <c r="AK24">
        <v>13</v>
      </c>
      <c r="AP24" t="s">
        <v>295</v>
      </c>
      <c r="AQ24">
        <v>37</v>
      </c>
      <c r="AS24" t="s">
        <v>301</v>
      </c>
      <c r="AT24">
        <v>30</v>
      </c>
    </row>
    <row r="25" spans="2:46" x14ac:dyDescent="0.2">
      <c r="B25" t="s">
        <v>315</v>
      </c>
      <c r="C25">
        <v>12</v>
      </c>
      <c r="G25" t="s">
        <v>303</v>
      </c>
      <c r="I25" t="s">
        <v>814</v>
      </c>
      <c r="J25">
        <v>21</v>
      </c>
      <c r="L25" t="s">
        <v>716</v>
      </c>
      <c r="M25">
        <v>4</v>
      </c>
      <c r="O25" t="s">
        <v>304</v>
      </c>
      <c r="P25">
        <v>65</v>
      </c>
      <c r="R25" t="s">
        <v>318</v>
      </c>
      <c r="S25">
        <v>4</v>
      </c>
      <c r="U25" t="s">
        <v>306</v>
      </c>
      <c r="V25">
        <v>181</v>
      </c>
      <c r="X25" t="s">
        <v>320</v>
      </c>
      <c r="Y25">
        <v>13</v>
      </c>
      <c r="AA25" t="s">
        <v>308</v>
      </c>
      <c r="AB25">
        <v>29</v>
      </c>
      <c r="AD25" t="s">
        <v>347</v>
      </c>
      <c r="AE25" t="s">
        <v>348</v>
      </c>
      <c r="AG25" t="s">
        <v>74</v>
      </c>
      <c r="AH25" t="s">
        <v>75</v>
      </c>
      <c r="AJ25" t="s">
        <v>196</v>
      </c>
      <c r="AK25">
        <v>11</v>
      </c>
      <c r="AP25" t="s">
        <v>308</v>
      </c>
      <c r="AQ25">
        <v>38</v>
      </c>
      <c r="AS25" t="s">
        <v>314</v>
      </c>
      <c r="AT25">
        <v>44</v>
      </c>
    </row>
    <row r="26" spans="2:46" x14ac:dyDescent="0.2">
      <c r="B26" t="s">
        <v>328</v>
      </c>
      <c r="C26">
        <v>7</v>
      </c>
      <c r="E26" s="2" t="s">
        <v>88</v>
      </c>
      <c r="G26" t="s">
        <v>316</v>
      </c>
      <c r="I26" t="s">
        <v>826</v>
      </c>
      <c r="J26">
        <v>2</v>
      </c>
      <c r="L26" t="s">
        <v>729</v>
      </c>
      <c r="M26">
        <v>5</v>
      </c>
      <c r="O26" t="s">
        <v>317</v>
      </c>
      <c r="P26">
        <v>72</v>
      </c>
      <c r="R26" t="s">
        <v>331</v>
      </c>
      <c r="S26">
        <v>5</v>
      </c>
      <c r="U26" t="s">
        <v>319</v>
      </c>
      <c r="V26">
        <v>182</v>
      </c>
      <c r="X26" t="s">
        <v>333</v>
      </c>
      <c r="Y26">
        <v>14</v>
      </c>
      <c r="AA26" t="s">
        <v>321</v>
      </c>
      <c r="AB26">
        <v>30</v>
      </c>
      <c r="AD26" t="s">
        <v>359</v>
      </c>
      <c r="AE26" t="s">
        <v>360</v>
      </c>
      <c r="AG26" t="s">
        <v>476</v>
      </c>
      <c r="AH26" t="s">
        <v>477</v>
      </c>
      <c r="AJ26" t="s">
        <v>208</v>
      </c>
      <c r="AK26">
        <v>12</v>
      </c>
      <c r="AP26" t="s">
        <v>321</v>
      </c>
      <c r="AQ26">
        <v>42</v>
      </c>
      <c r="AS26" t="s">
        <v>327</v>
      </c>
      <c r="AT26">
        <v>42</v>
      </c>
    </row>
    <row r="27" spans="2:46" x14ac:dyDescent="0.2">
      <c r="B27" t="s">
        <v>341</v>
      </c>
      <c r="C27">
        <v>10</v>
      </c>
      <c r="E27" s="3" t="s">
        <v>101</v>
      </c>
      <c r="G27" t="s">
        <v>329</v>
      </c>
      <c r="I27" t="s">
        <v>838</v>
      </c>
      <c r="J27">
        <v>22</v>
      </c>
      <c r="L27" t="s">
        <v>704</v>
      </c>
      <c r="M27">
        <v>3</v>
      </c>
      <c r="O27" t="s">
        <v>330</v>
      </c>
      <c r="P27">
        <v>73</v>
      </c>
      <c r="R27" t="s">
        <v>344</v>
      </c>
      <c r="S27">
        <v>6</v>
      </c>
      <c r="U27" t="s">
        <v>332</v>
      </c>
      <c r="V27">
        <v>183</v>
      </c>
      <c r="AA27" t="s">
        <v>334</v>
      </c>
      <c r="AB27">
        <v>31</v>
      </c>
      <c r="AD27" t="s">
        <v>381</v>
      </c>
      <c r="AE27" t="s">
        <v>382</v>
      </c>
      <c r="AG27" t="s">
        <v>2456</v>
      </c>
      <c r="AH27" t="s">
        <v>2457</v>
      </c>
      <c r="AJ27" t="s">
        <v>124</v>
      </c>
      <c r="AK27">
        <v>15</v>
      </c>
      <c r="AP27" t="s">
        <v>334</v>
      </c>
      <c r="AQ27">
        <v>45</v>
      </c>
      <c r="AS27" t="s">
        <v>340</v>
      </c>
      <c r="AT27">
        <v>57</v>
      </c>
    </row>
    <row r="28" spans="2:46" x14ac:dyDescent="0.2">
      <c r="B28" t="s">
        <v>353</v>
      </c>
      <c r="C28">
        <v>13</v>
      </c>
      <c r="E28" s="3" t="s">
        <v>115</v>
      </c>
      <c r="G28" t="s">
        <v>342</v>
      </c>
      <c r="I28" t="s">
        <v>850</v>
      </c>
      <c r="J28">
        <v>8</v>
      </c>
      <c r="L28" t="s">
        <v>755</v>
      </c>
      <c r="M28">
        <v>6</v>
      </c>
      <c r="O28" t="s">
        <v>343</v>
      </c>
      <c r="P28">
        <v>74</v>
      </c>
      <c r="R28" t="s">
        <v>356</v>
      </c>
      <c r="S28">
        <v>9</v>
      </c>
      <c r="U28" t="s">
        <v>345</v>
      </c>
      <c r="V28">
        <v>184</v>
      </c>
      <c r="AA28" t="s">
        <v>346</v>
      </c>
      <c r="AB28">
        <v>32</v>
      </c>
      <c r="AD28" t="s">
        <v>124</v>
      </c>
      <c r="AE28" t="s">
        <v>393</v>
      </c>
      <c r="AG28" t="s">
        <v>63</v>
      </c>
      <c r="AH28" t="s">
        <v>64</v>
      </c>
      <c r="AJ28" t="s">
        <v>229</v>
      </c>
      <c r="AK28">
        <v>14</v>
      </c>
      <c r="AP28" t="s">
        <v>346</v>
      </c>
      <c r="AQ28">
        <v>46</v>
      </c>
      <c r="AS28" t="s">
        <v>352</v>
      </c>
      <c r="AT28">
        <v>25</v>
      </c>
    </row>
    <row r="29" spans="2:46" x14ac:dyDescent="0.2">
      <c r="B29" t="s">
        <v>364</v>
      </c>
      <c r="C29">
        <v>11</v>
      </c>
      <c r="E29" s="3" t="s">
        <v>129</v>
      </c>
      <c r="G29" t="s">
        <v>354</v>
      </c>
      <c r="I29" t="s">
        <v>860</v>
      </c>
      <c r="J29">
        <v>9</v>
      </c>
      <c r="L29" t="s">
        <v>742</v>
      </c>
      <c r="M29">
        <v>7</v>
      </c>
      <c r="O29" t="s">
        <v>355</v>
      </c>
      <c r="P29">
        <v>56</v>
      </c>
      <c r="R29" t="s">
        <v>367</v>
      </c>
      <c r="S29">
        <v>7</v>
      </c>
      <c r="U29" t="s">
        <v>357</v>
      </c>
      <c r="V29">
        <v>371</v>
      </c>
      <c r="X29" s="2" t="s">
        <v>379</v>
      </c>
      <c r="Y29" t="s">
        <v>4781</v>
      </c>
      <c r="AA29" t="s">
        <v>358</v>
      </c>
      <c r="AB29">
        <v>33</v>
      </c>
      <c r="AD29" t="s">
        <v>404</v>
      </c>
      <c r="AE29" t="s">
        <v>405</v>
      </c>
      <c r="AG29" t="s">
        <v>1098</v>
      </c>
      <c r="AH29" t="s">
        <v>1099</v>
      </c>
      <c r="AP29" t="s">
        <v>358</v>
      </c>
      <c r="AQ29">
        <v>47</v>
      </c>
      <c r="AS29" t="s">
        <v>363</v>
      </c>
      <c r="AT29">
        <v>11</v>
      </c>
    </row>
    <row r="30" spans="2:46" x14ac:dyDescent="0.2">
      <c r="B30" t="s">
        <v>375</v>
      </c>
      <c r="C30">
        <v>6</v>
      </c>
      <c r="E30" s="3" t="s">
        <v>140</v>
      </c>
      <c r="G30" t="s">
        <v>365</v>
      </c>
      <c r="I30" t="s">
        <v>882</v>
      </c>
      <c r="J30">
        <v>28</v>
      </c>
      <c r="L30" t="s">
        <v>768</v>
      </c>
      <c r="M30">
        <v>8</v>
      </c>
      <c r="O30" t="s">
        <v>366</v>
      </c>
      <c r="P30">
        <v>57</v>
      </c>
      <c r="U30" t="s">
        <v>368</v>
      </c>
      <c r="V30">
        <v>374</v>
      </c>
      <c r="X30" t="s">
        <v>391</v>
      </c>
      <c r="Y30">
        <v>2</v>
      </c>
      <c r="AA30" t="s">
        <v>369</v>
      </c>
      <c r="AB30">
        <v>34</v>
      </c>
      <c r="AG30" t="s">
        <v>979</v>
      </c>
      <c r="AH30" t="s">
        <v>980</v>
      </c>
      <c r="AP30" t="s">
        <v>369</v>
      </c>
      <c r="AQ30">
        <v>50</v>
      </c>
      <c r="AS30" t="s">
        <v>374</v>
      </c>
      <c r="AT30">
        <v>13</v>
      </c>
    </row>
    <row r="31" spans="2:46" x14ac:dyDescent="0.2">
      <c r="E31" s="3" t="s">
        <v>151</v>
      </c>
      <c r="G31" t="s">
        <v>376</v>
      </c>
      <c r="I31" t="s">
        <v>872</v>
      </c>
      <c r="J31">
        <v>11</v>
      </c>
      <c r="L31" t="s">
        <v>780</v>
      </c>
      <c r="M31">
        <v>9</v>
      </c>
      <c r="O31" t="s">
        <v>377</v>
      </c>
      <c r="P31">
        <v>59</v>
      </c>
      <c r="U31" t="s">
        <v>378</v>
      </c>
      <c r="V31">
        <v>372</v>
      </c>
      <c r="X31" t="s">
        <v>402</v>
      </c>
      <c r="Y31">
        <v>3</v>
      </c>
      <c r="AA31" t="s">
        <v>380</v>
      </c>
      <c r="AB31">
        <v>35</v>
      </c>
      <c r="AG31" t="s">
        <v>959</v>
      </c>
      <c r="AH31" t="s">
        <v>960</v>
      </c>
      <c r="AJ31" t="s">
        <v>3192</v>
      </c>
      <c r="AK31" s="3" t="s">
        <v>4884</v>
      </c>
      <c r="AL31" s="3" t="s">
        <v>4885</v>
      </c>
      <c r="AM31" s="3" t="s">
        <v>4889</v>
      </c>
      <c r="AN31" s="3" t="s">
        <v>4781</v>
      </c>
      <c r="AP31" t="s">
        <v>380</v>
      </c>
      <c r="AQ31">
        <v>55</v>
      </c>
      <c r="AS31" t="s">
        <v>385</v>
      </c>
      <c r="AT31">
        <v>34</v>
      </c>
    </row>
    <row r="32" spans="2:46" x14ac:dyDescent="0.2">
      <c r="G32" t="s">
        <v>386</v>
      </c>
      <c r="I32" t="s">
        <v>890</v>
      </c>
      <c r="J32">
        <v>24</v>
      </c>
      <c r="O32" t="s">
        <v>389</v>
      </c>
      <c r="P32">
        <v>62</v>
      </c>
      <c r="R32" s="2" t="s">
        <v>424</v>
      </c>
      <c r="S32" s="3" t="s">
        <v>4951</v>
      </c>
      <c r="U32" t="s">
        <v>390</v>
      </c>
      <c r="V32">
        <v>373</v>
      </c>
      <c r="X32" t="s">
        <v>414</v>
      </c>
      <c r="Y32">
        <v>1</v>
      </c>
      <c r="AA32" t="s">
        <v>392</v>
      </c>
      <c r="AB32">
        <v>37</v>
      </c>
      <c r="AD32" s="2" t="s">
        <v>462</v>
      </c>
      <c r="AE32" t="s">
        <v>4781</v>
      </c>
      <c r="AG32" t="s">
        <v>969</v>
      </c>
      <c r="AH32" t="s">
        <v>970</v>
      </c>
      <c r="AJ32" t="s">
        <v>429</v>
      </c>
      <c r="AK32" t="s">
        <v>4880</v>
      </c>
      <c r="AL32" t="s">
        <v>4886</v>
      </c>
      <c r="AM32" t="s">
        <v>4886</v>
      </c>
      <c r="AN32">
        <v>37</v>
      </c>
      <c r="AP32" t="s">
        <v>392</v>
      </c>
      <c r="AQ32">
        <v>58</v>
      </c>
      <c r="AS32" t="s">
        <v>396</v>
      </c>
      <c r="AT32">
        <v>61</v>
      </c>
    </row>
    <row r="33" spans="2:46" x14ac:dyDescent="0.2">
      <c r="B33" s="2" t="s">
        <v>701</v>
      </c>
      <c r="C33" t="s">
        <v>4781</v>
      </c>
      <c r="G33" t="s">
        <v>397</v>
      </c>
      <c r="I33" t="s">
        <v>921</v>
      </c>
      <c r="J33">
        <v>23</v>
      </c>
      <c r="O33" t="s">
        <v>400</v>
      </c>
      <c r="P33">
        <v>17</v>
      </c>
      <c r="R33" t="s">
        <v>436</v>
      </c>
      <c r="S33" t="s">
        <v>4949</v>
      </c>
      <c r="U33" t="s">
        <v>401</v>
      </c>
      <c r="V33">
        <v>375</v>
      </c>
      <c r="AA33" t="s">
        <v>403</v>
      </c>
      <c r="AB33">
        <v>38</v>
      </c>
      <c r="AD33" t="s">
        <v>179</v>
      </c>
      <c r="AE33" t="s">
        <v>475</v>
      </c>
      <c r="AG33" t="s">
        <v>2244</v>
      </c>
      <c r="AH33" t="s">
        <v>2245</v>
      </c>
      <c r="AJ33" t="s">
        <v>441</v>
      </c>
      <c r="AK33" t="s">
        <v>4880</v>
      </c>
      <c r="AL33" t="s">
        <v>4886</v>
      </c>
      <c r="AM33" t="s">
        <v>4886</v>
      </c>
      <c r="AN33">
        <v>1</v>
      </c>
      <c r="AP33" t="s">
        <v>403</v>
      </c>
      <c r="AQ33">
        <v>59</v>
      </c>
      <c r="AS33" t="s">
        <v>408</v>
      </c>
      <c r="AT33">
        <v>4</v>
      </c>
    </row>
    <row r="34" spans="2:46" x14ac:dyDescent="0.2">
      <c r="B34" t="s">
        <v>199</v>
      </c>
      <c r="C34">
        <v>4</v>
      </c>
      <c r="E34" s="2" t="s">
        <v>8</v>
      </c>
      <c r="G34" t="s">
        <v>409</v>
      </c>
      <c r="I34" t="s">
        <v>900</v>
      </c>
      <c r="J34">
        <v>5</v>
      </c>
      <c r="L34" s="2" t="s">
        <v>827</v>
      </c>
      <c r="M34" t="s">
        <v>4781</v>
      </c>
      <c r="O34" t="s">
        <v>412</v>
      </c>
      <c r="P34">
        <v>27</v>
      </c>
      <c r="R34" t="s">
        <v>447</v>
      </c>
      <c r="S34" t="s">
        <v>4948</v>
      </c>
      <c r="U34" t="s">
        <v>413</v>
      </c>
      <c r="V34">
        <v>175</v>
      </c>
      <c r="AA34" t="s">
        <v>415</v>
      </c>
      <c r="AB34">
        <v>39</v>
      </c>
      <c r="AD34" t="s">
        <v>191</v>
      </c>
      <c r="AE34" t="s">
        <v>499</v>
      </c>
      <c r="AG34" t="s">
        <v>97</v>
      </c>
      <c r="AH34" t="s">
        <v>98</v>
      </c>
      <c r="AJ34" t="s">
        <v>452</v>
      </c>
      <c r="AK34" t="s">
        <v>4880</v>
      </c>
      <c r="AL34" t="s">
        <v>4886</v>
      </c>
      <c r="AM34" t="s">
        <v>4886</v>
      </c>
      <c r="AN34">
        <v>2</v>
      </c>
      <c r="AP34" t="s">
        <v>415</v>
      </c>
      <c r="AQ34">
        <v>60</v>
      </c>
      <c r="AS34" t="s">
        <v>418</v>
      </c>
      <c r="AT34">
        <v>7</v>
      </c>
    </row>
    <row r="35" spans="2:46" x14ac:dyDescent="0.2">
      <c r="B35" t="s">
        <v>222</v>
      </c>
      <c r="C35">
        <v>13</v>
      </c>
      <c r="E35" s="3" t="s">
        <v>24</v>
      </c>
      <c r="G35" t="s">
        <v>420</v>
      </c>
      <c r="I35" t="s">
        <v>933</v>
      </c>
      <c r="J35">
        <v>3</v>
      </c>
      <c r="L35" t="s">
        <v>839</v>
      </c>
      <c r="M35">
        <v>1</v>
      </c>
      <c r="O35" t="s">
        <v>423</v>
      </c>
      <c r="P35">
        <v>47</v>
      </c>
      <c r="R35" t="s">
        <v>458</v>
      </c>
      <c r="S35" t="s">
        <v>4949</v>
      </c>
      <c r="U35" t="s">
        <v>425</v>
      </c>
      <c r="V35">
        <v>176</v>
      </c>
      <c r="X35" s="2" t="s">
        <v>460</v>
      </c>
      <c r="Y35" t="s">
        <v>4781</v>
      </c>
      <c r="AA35" t="s">
        <v>426</v>
      </c>
      <c r="AB35">
        <v>40</v>
      </c>
      <c r="AD35" t="s">
        <v>225</v>
      </c>
      <c r="AE35" t="s">
        <v>488</v>
      </c>
      <c r="AG35" t="s">
        <v>111</v>
      </c>
      <c r="AH35" t="s">
        <v>112</v>
      </c>
      <c r="AJ35" t="s">
        <v>465</v>
      </c>
      <c r="AK35" t="s">
        <v>4881</v>
      </c>
      <c r="AL35" t="s">
        <v>4887</v>
      </c>
      <c r="AM35" t="s">
        <v>4888</v>
      </c>
      <c r="AN35">
        <v>23</v>
      </c>
      <c r="AP35" t="s">
        <v>426</v>
      </c>
      <c r="AQ35">
        <v>62</v>
      </c>
      <c r="AS35" t="s">
        <v>430</v>
      </c>
      <c r="AT35">
        <v>31</v>
      </c>
    </row>
    <row r="36" spans="2:46" x14ac:dyDescent="0.2">
      <c r="B36" t="s">
        <v>739</v>
      </c>
      <c r="C36">
        <v>40</v>
      </c>
      <c r="E36" s="3" t="s">
        <v>54</v>
      </c>
      <c r="G36" t="s">
        <v>432</v>
      </c>
      <c r="I36" t="s">
        <v>911</v>
      </c>
      <c r="J36">
        <v>6</v>
      </c>
      <c r="L36" t="s">
        <v>851</v>
      </c>
      <c r="M36">
        <v>2</v>
      </c>
      <c r="O36" t="s">
        <v>435</v>
      </c>
      <c r="P36">
        <v>46</v>
      </c>
      <c r="R36" t="s">
        <v>471</v>
      </c>
      <c r="S36" t="s">
        <v>4949</v>
      </c>
      <c r="U36" t="s">
        <v>437</v>
      </c>
      <c r="V36">
        <v>177</v>
      </c>
      <c r="X36" t="s">
        <v>473</v>
      </c>
      <c r="Y36">
        <v>1</v>
      </c>
      <c r="AA36" t="s">
        <v>438</v>
      </c>
      <c r="AB36">
        <v>41</v>
      </c>
      <c r="AD36" t="s">
        <v>510</v>
      </c>
      <c r="AE36" t="s">
        <v>284</v>
      </c>
      <c r="AG36" t="s">
        <v>867</v>
      </c>
      <c r="AH36" t="s">
        <v>868</v>
      </c>
      <c r="AJ36" t="s">
        <v>478</v>
      </c>
      <c r="AK36" t="s">
        <v>4881</v>
      </c>
      <c r="AL36" t="s">
        <v>4886</v>
      </c>
      <c r="AM36" t="s">
        <v>4886</v>
      </c>
      <c r="AN36">
        <v>14</v>
      </c>
      <c r="AP36" t="s">
        <v>438</v>
      </c>
      <c r="AQ36">
        <v>63</v>
      </c>
      <c r="AS36" t="s">
        <v>442</v>
      </c>
      <c r="AT36">
        <v>48</v>
      </c>
    </row>
    <row r="37" spans="2:46" x14ac:dyDescent="0.2">
      <c r="B37" t="s">
        <v>753</v>
      </c>
      <c r="C37">
        <v>41</v>
      </c>
      <c r="E37" s="3" t="s">
        <v>39</v>
      </c>
      <c r="G37" t="s">
        <v>444</v>
      </c>
      <c r="I37" t="s">
        <v>943</v>
      </c>
      <c r="J37">
        <v>31</v>
      </c>
      <c r="L37" t="s">
        <v>861</v>
      </c>
      <c r="M37">
        <v>3</v>
      </c>
      <c r="O37" t="s">
        <v>446</v>
      </c>
      <c r="P37">
        <v>58</v>
      </c>
      <c r="R37" t="s">
        <v>484</v>
      </c>
      <c r="S37" t="s">
        <v>4949</v>
      </c>
      <c r="U37" t="s">
        <v>448</v>
      </c>
      <c r="V37">
        <v>178</v>
      </c>
      <c r="X37" t="s">
        <v>486</v>
      </c>
      <c r="Y37">
        <v>2</v>
      </c>
      <c r="AA37" t="s">
        <v>449</v>
      </c>
      <c r="AB37">
        <v>42</v>
      </c>
      <c r="AD37" t="s">
        <v>522</v>
      </c>
      <c r="AE37" t="s">
        <v>523</v>
      </c>
      <c r="AG37" t="s">
        <v>594</v>
      </c>
      <c r="AH37" t="s">
        <v>595</v>
      </c>
      <c r="AJ37" t="s">
        <v>491</v>
      </c>
      <c r="AK37" t="s">
        <v>4801</v>
      </c>
      <c r="AL37" t="s">
        <v>4886</v>
      </c>
      <c r="AM37" t="s">
        <v>4886</v>
      </c>
      <c r="AN37">
        <v>29</v>
      </c>
      <c r="AP37" t="s">
        <v>449</v>
      </c>
      <c r="AQ37">
        <v>64</v>
      </c>
      <c r="AS37" t="s">
        <v>453</v>
      </c>
      <c r="AT37">
        <v>47</v>
      </c>
    </row>
    <row r="38" spans="2:46" x14ac:dyDescent="0.2">
      <c r="B38" t="s">
        <v>766</v>
      </c>
      <c r="C38">
        <v>42</v>
      </c>
      <c r="E38" s="3" t="s">
        <v>67</v>
      </c>
      <c r="G38" t="s">
        <v>455</v>
      </c>
      <c r="I38" t="s">
        <v>954</v>
      </c>
      <c r="J38">
        <v>26</v>
      </c>
      <c r="O38" t="s">
        <v>457</v>
      </c>
      <c r="P38">
        <v>68</v>
      </c>
      <c r="R38" t="s">
        <v>497</v>
      </c>
      <c r="S38" t="s">
        <v>4949</v>
      </c>
      <c r="U38" t="s">
        <v>459</v>
      </c>
      <c r="V38">
        <v>179</v>
      </c>
      <c r="AA38" t="s">
        <v>466</v>
      </c>
      <c r="AB38">
        <v>43</v>
      </c>
      <c r="AD38" t="s">
        <v>534</v>
      </c>
      <c r="AE38" t="s">
        <v>535</v>
      </c>
      <c r="AG38" t="s">
        <v>845</v>
      </c>
      <c r="AH38" t="s">
        <v>846</v>
      </c>
      <c r="AJ38" t="s">
        <v>502</v>
      </c>
      <c r="AK38" t="s">
        <v>4880</v>
      </c>
      <c r="AL38" t="s">
        <v>4886</v>
      </c>
      <c r="AM38" t="s">
        <v>4886</v>
      </c>
      <c r="AN38">
        <v>3</v>
      </c>
      <c r="AP38" t="s">
        <v>466</v>
      </c>
      <c r="AQ38">
        <v>65</v>
      </c>
      <c r="AS38" t="s">
        <v>467</v>
      </c>
      <c r="AT38">
        <v>12</v>
      </c>
    </row>
    <row r="39" spans="2:46" x14ac:dyDescent="0.2">
      <c r="B39" t="s">
        <v>778</v>
      </c>
      <c r="C39">
        <v>43</v>
      </c>
      <c r="G39" t="s">
        <v>468</v>
      </c>
      <c r="I39" t="s">
        <v>963</v>
      </c>
      <c r="J39">
        <v>1</v>
      </c>
      <c r="O39" t="s">
        <v>470</v>
      </c>
      <c r="P39">
        <v>66</v>
      </c>
      <c r="R39" t="s">
        <v>507</v>
      </c>
      <c r="S39" t="s">
        <v>4948</v>
      </c>
      <c r="U39" t="s">
        <v>472</v>
      </c>
      <c r="V39">
        <v>367</v>
      </c>
      <c r="AA39" t="s">
        <v>461</v>
      </c>
      <c r="AB39">
        <v>44</v>
      </c>
      <c r="AD39" t="s">
        <v>642</v>
      </c>
      <c r="AE39" t="s">
        <v>643</v>
      </c>
      <c r="AG39" t="s">
        <v>855</v>
      </c>
      <c r="AH39" t="s">
        <v>856</v>
      </c>
      <c r="AJ39" t="s">
        <v>513</v>
      </c>
      <c r="AK39" t="s">
        <v>4880</v>
      </c>
      <c r="AL39" t="s">
        <v>4886</v>
      </c>
      <c r="AM39" t="s">
        <v>4886</v>
      </c>
      <c r="AN39">
        <v>4</v>
      </c>
      <c r="AP39" t="s">
        <v>461</v>
      </c>
      <c r="AQ39">
        <v>66</v>
      </c>
      <c r="AS39" t="s">
        <v>479</v>
      </c>
      <c r="AT39">
        <v>18</v>
      </c>
    </row>
    <row r="40" spans="2:46" x14ac:dyDescent="0.2">
      <c r="B40" t="s">
        <v>789</v>
      </c>
      <c r="C40">
        <v>45</v>
      </c>
      <c r="G40" t="s">
        <v>480</v>
      </c>
      <c r="I40" t="s">
        <v>973</v>
      </c>
      <c r="J40">
        <v>30</v>
      </c>
      <c r="L40" s="2" t="s">
        <v>891</v>
      </c>
      <c r="M40" t="s">
        <v>4781</v>
      </c>
      <c r="O40" t="s">
        <v>483</v>
      </c>
      <c r="P40">
        <v>64</v>
      </c>
      <c r="R40" t="s">
        <v>519</v>
      </c>
      <c r="S40" t="s">
        <v>4948</v>
      </c>
      <c r="U40" t="s">
        <v>485</v>
      </c>
      <c r="V40">
        <v>370</v>
      </c>
      <c r="X40" s="2" t="s">
        <v>532</v>
      </c>
      <c r="Y40" t="s">
        <v>4781</v>
      </c>
      <c r="AA40" t="s">
        <v>474</v>
      </c>
      <c r="AB40">
        <v>45</v>
      </c>
      <c r="AD40" t="s">
        <v>246</v>
      </c>
      <c r="AE40" t="s">
        <v>546</v>
      </c>
      <c r="AG40" t="s">
        <v>2392</v>
      </c>
      <c r="AH40" t="s">
        <v>2393</v>
      </c>
      <c r="AJ40" t="s">
        <v>526</v>
      </c>
      <c r="AK40" t="s">
        <v>4882</v>
      </c>
      <c r="AL40" t="s">
        <v>4886</v>
      </c>
      <c r="AM40" t="s">
        <v>4886</v>
      </c>
      <c r="AN40">
        <v>36</v>
      </c>
      <c r="AP40" t="s">
        <v>474</v>
      </c>
      <c r="AQ40">
        <v>67</v>
      </c>
      <c r="AS40" t="s">
        <v>492</v>
      </c>
      <c r="AT40">
        <v>17</v>
      </c>
    </row>
    <row r="41" spans="2:46" x14ac:dyDescent="0.2">
      <c r="E41" s="2" t="s">
        <v>387</v>
      </c>
      <c r="G41" t="s">
        <v>493</v>
      </c>
      <c r="I41" t="s">
        <v>983</v>
      </c>
      <c r="J41">
        <v>4</v>
      </c>
      <c r="L41" s="3" t="s">
        <v>901</v>
      </c>
      <c r="M41">
        <v>16</v>
      </c>
      <c r="O41" t="s">
        <v>496</v>
      </c>
      <c r="P41">
        <v>25</v>
      </c>
      <c r="R41" t="s">
        <v>530</v>
      </c>
      <c r="S41" t="s">
        <v>4948</v>
      </c>
      <c r="U41" t="s">
        <v>498</v>
      </c>
      <c r="V41">
        <v>368</v>
      </c>
      <c r="X41" t="s">
        <v>544</v>
      </c>
      <c r="Y41">
        <v>2</v>
      </c>
      <c r="AA41" t="s">
        <v>487</v>
      </c>
      <c r="AB41">
        <v>46</v>
      </c>
      <c r="AD41" t="s">
        <v>557</v>
      </c>
      <c r="AE41" t="s">
        <v>558</v>
      </c>
      <c r="AG41" t="s">
        <v>785</v>
      </c>
      <c r="AH41" t="s">
        <v>786</v>
      </c>
      <c r="AJ41" t="s">
        <v>538</v>
      </c>
      <c r="AK41" t="s">
        <v>4882</v>
      </c>
      <c r="AL41" t="s">
        <v>4886</v>
      </c>
      <c r="AM41" t="s">
        <v>4886</v>
      </c>
      <c r="AN41">
        <v>34</v>
      </c>
      <c r="AP41" t="s">
        <v>487</v>
      </c>
      <c r="AQ41">
        <v>68</v>
      </c>
      <c r="AS41" t="s">
        <v>503</v>
      </c>
      <c r="AT41">
        <v>66</v>
      </c>
    </row>
    <row r="42" spans="2:46" x14ac:dyDescent="0.2">
      <c r="E42" s="3" t="s">
        <v>398</v>
      </c>
      <c r="G42" t="s">
        <v>125</v>
      </c>
      <c r="I42" t="s">
        <v>994</v>
      </c>
      <c r="J42">
        <v>12</v>
      </c>
      <c r="L42" t="s">
        <v>912</v>
      </c>
      <c r="M42">
        <v>1</v>
      </c>
      <c r="O42" t="s">
        <v>506</v>
      </c>
      <c r="P42">
        <v>32</v>
      </c>
      <c r="R42" t="s">
        <v>542</v>
      </c>
      <c r="S42" t="s">
        <v>4948</v>
      </c>
      <c r="U42" t="s">
        <v>508</v>
      </c>
      <c r="V42">
        <v>369</v>
      </c>
      <c r="X42" t="s">
        <v>555</v>
      </c>
      <c r="Y42">
        <v>1</v>
      </c>
      <c r="AA42" t="s">
        <v>509</v>
      </c>
      <c r="AB42">
        <v>48</v>
      </c>
      <c r="AD42" t="s">
        <v>257</v>
      </c>
      <c r="AE42" t="s">
        <v>571</v>
      </c>
      <c r="AG42" t="s">
        <v>1890</v>
      </c>
      <c r="AH42" t="s">
        <v>1891</v>
      </c>
      <c r="AJ42" t="s">
        <v>549</v>
      </c>
      <c r="AK42" t="s">
        <v>4880</v>
      </c>
      <c r="AL42" t="s">
        <v>4886</v>
      </c>
      <c r="AM42" t="s">
        <v>4886</v>
      </c>
      <c r="AN42">
        <v>5</v>
      </c>
      <c r="AP42" t="s">
        <v>509</v>
      </c>
      <c r="AQ42">
        <v>80</v>
      </c>
      <c r="AS42" t="s">
        <v>514</v>
      </c>
      <c r="AT42">
        <v>1</v>
      </c>
    </row>
    <row r="43" spans="2:46" x14ac:dyDescent="0.2">
      <c r="B43" s="2" t="s">
        <v>836</v>
      </c>
      <c r="C43" t="s">
        <v>4781</v>
      </c>
      <c r="E43" s="3" t="s">
        <v>410</v>
      </c>
      <c r="G43" t="s">
        <v>515</v>
      </c>
      <c r="I43" t="s">
        <v>1004</v>
      </c>
      <c r="J43">
        <v>7</v>
      </c>
      <c r="L43" t="s">
        <v>922</v>
      </c>
      <c r="M43">
        <v>3</v>
      </c>
      <c r="O43" t="s">
        <v>518</v>
      </c>
      <c r="P43">
        <v>41</v>
      </c>
      <c r="R43" t="s">
        <v>553</v>
      </c>
      <c r="S43" t="s">
        <v>4948</v>
      </c>
      <c r="U43" t="s">
        <v>520</v>
      </c>
      <c r="V43">
        <v>366</v>
      </c>
      <c r="X43" t="s">
        <v>569</v>
      </c>
      <c r="Y43">
        <v>3</v>
      </c>
      <c r="AA43" t="s">
        <v>521</v>
      </c>
      <c r="AB43">
        <v>49</v>
      </c>
      <c r="AD43" t="s">
        <v>269</v>
      </c>
      <c r="AE43" t="s">
        <v>583</v>
      </c>
      <c r="AG43" t="s">
        <v>1880</v>
      </c>
      <c r="AH43" t="s">
        <v>1881</v>
      </c>
      <c r="AJ43" t="s">
        <v>561</v>
      </c>
      <c r="AK43" t="s">
        <v>4880</v>
      </c>
      <c r="AL43" t="s">
        <v>4886</v>
      </c>
      <c r="AM43" t="s">
        <v>4886</v>
      </c>
      <c r="AN43">
        <v>6</v>
      </c>
      <c r="AP43" t="s">
        <v>521</v>
      </c>
      <c r="AQ43">
        <v>83</v>
      </c>
      <c r="AS43" t="s">
        <v>527</v>
      </c>
      <c r="AT43">
        <v>43</v>
      </c>
    </row>
    <row r="44" spans="2:46" x14ac:dyDescent="0.2">
      <c r="B44" t="s">
        <v>199</v>
      </c>
      <c r="C44">
        <v>4</v>
      </c>
      <c r="E44" s="3" t="s">
        <v>421</v>
      </c>
      <c r="G44" t="s">
        <v>528</v>
      </c>
      <c r="I44" t="s">
        <v>1025</v>
      </c>
      <c r="J44">
        <v>27</v>
      </c>
      <c r="L44" t="s">
        <v>934</v>
      </c>
      <c r="M44">
        <v>2</v>
      </c>
      <c r="O44" t="s">
        <v>529</v>
      </c>
      <c r="P44">
        <v>31</v>
      </c>
      <c r="R44" t="s">
        <v>567</v>
      </c>
      <c r="S44" t="s">
        <v>4949</v>
      </c>
      <c r="U44" t="s">
        <v>531</v>
      </c>
      <c r="V44">
        <v>194</v>
      </c>
      <c r="AA44" t="s">
        <v>533</v>
      </c>
      <c r="AB44">
        <v>50</v>
      </c>
      <c r="AD44" t="s">
        <v>124</v>
      </c>
      <c r="AE44" t="s">
        <v>393</v>
      </c>
      <c r="AG44" t="s">
        <v>1794</v>
      </c>
      <c r="AH44" t="s">
        <v>1795</v>
      </c>
      <c r="AJ44" t="s">
        <v>574</v>
      </c>
      <c r="AK44" t="s">
        <v>4880</v>
      </c>
      <c r="AL44" t="s">
        <v>4886</v>
      </c>
      <c r="AM44" t="s">
        <v>4886</v>
      </c>
      <c r="AN44">
        <v>7</v>
      </c>
      <c r="AP44" t="s">
        <v>533</v>
      </c>
      <c r="AQ44">
        <v>87</v>
      </c>
      <c r="AS44" t="s">
        <v>539</v>
      </c>
      <c r="AT44">
        <v>50</v>
      </c>
    </row>
    <row r="45" spans="2:46" x14ac:dyDescent="0.2">
      <c r="B45" t="s">
        <v>739</v>
      </c>
      <c r="C45">
        <v>40</v>
      </c>
      <c r="E45" s="3" t="s">
        <v>433</v>
      </c>
      <c r="G45" t="s">
        <v>540</v>
      </c>
      <c r="I45" t="s">
        <v>1037</v>
      </c>
      <c r="J45">
        <v>10</v>
      </c>
      <c r="L45" t="s">
        <v>944</v>
      </c>
      <c r="M45">
        <v>6</v>
      </c>
      <c r="O45" t="s">
        <v>541</v>
      </c>
      <c r="P45">
        <v>30</v>
      </c>
      <c r="R45" t="s">
        <v>580</v>
      </c>
      <c r="S45" t="s">
        <v>4949</v>
      </c>
      <c r="U45" t="s">
        <v>543</v>
      </c>
      <c r="V45">
        <v>195</v>
      </c>
      <c r="AA45" t="s">
        <v>545</v>
      </c>
      <c r="AB45">
        <v>51</v>
      </c>
      <c r="AD45" t="s">
        <v>605</v>
      </c>
      <c r="AE45" t="s">
        <v>606</v>
      </c>
      <c r="AG45" t="s">
        <v>1802</v>
      </c>
      <c r="AH45" t="s">
        <v>1803</v>
      </c>
      <c r="AJ45" t="s">
        <v>586</v>
      </c>
      <c r="AK45" t="s">
        <v>4881</v>
      </c>
      <c r="AL45" t="s">
        <v>4886</v>
      </c>
      <c r="AM45" t="s">
        <v>4886</v>
      </c>
      <c r="AN45">
        <v>15</v>
      </c>
      <c r="AP45" t="s">
        <v>545</v>
      </c>
      <c r="AQ45">
        <v>90</v>
      </c>
      <c r="AS45" t="s">
        <v>550</v>
      </c>
      <c r="AT45">
        <v>51</v>
      </c>
    </row>
    <row r="46" spans="2:46" x14ac:dyDescent="0.2">
      <c r="B46" t="s">
        <v>753</v>
      </c>
      <c r="C46">
        <v>41</v>
      </c>
      <c r="E46" s="3" t="s">
        <v>445</v>
      </c>
      <c r="G46" t="s">
        <v>551</v>
      </c>
      <c r="I46" t="s">
        <v>1014</v>
      </c>
      <c r="J46">
        <v>29</v>
      </c>
      <c r="L46" t="s">
        <v>955</v>
      </c>
      <c r="M46">
        <v>7</v>
      </c>
      <c r="O46" t="s">
        <v>552</v>
      </c>
      <c r="P46">
        <v>33</v>
      </c>
      <c r="R46" t="s">
        <v>591</v>
      </c>
      <c r="S46" t="s">
        <v>4949</v>
      </c>
      <c r="U46" t="s">
        <v>554</v>
      </c>
      <c r="V46">
        <v>188</v>
      </c>
      <c r="X46" s="2" t="s">
        <v>617</v>
      </c>
      <c r="Y46" t="s">
        <v>4781</v>
      </c>
      <c r="AA46" t="s">
        <v>556</v>
      </c>
      <c r="AB46">
        <v>52</v>
      </c>
      <c r="AD46" t="s">
        <v>281</v>
      </c>
      <c r="AE46" t="s">
        <v>619</v>
      </c>
      <c r="AG46" t="s">
        <v>1810</v>
      </c>
      <c r="AH46" t="s">
        <v>1811</v>
      </c>
      <c r="AJ46" t="s">
        <v>596</v>
      </c>
      <c r="AK46" t="s">
        <v>4882</v>
      </c>
      <c r="AL46" t="s">
        <v>4886</v>
      </c>
      <c r="AM46" t="s">
        <v>4886</v>
      </c>
      <c r="AN46">
        <v>35</v>
      </c>
      <c r="AP46" t="s">
        <v>556</v>
      </c>
      <c r="AQ46">
        <v>91</v>
      </c>
      <c r="AS46" t="s">
        <v>562</v>
      </c>
      <c r="AT46">
        <v>45</v>
      </c>
    </row>
    <row r="47" spans="2:46" x14ac:dyDescent="0.2">
      <c r="B47" t="s">
        <v>778</v>
      </c>
      <c r="C47">
        <v>43</v>
      </c>
      <c r="E47" s="3" t="s">
        <v>456</v>
      </c>
      <c r="G47" t="s">
        <v>563</v>
      </c>
      <c r="L47" t="s">
        <v>964</v>
      </c>
      <c r="M47">
        <v>4</v>
      </c>
      <c r="O47" t="s">
        <v>566</v>
      </c>
      <c r="P47">
        <v>42</v>
      </c>
      <c r="R47" t="s">
        <v>602</v>
      </c>
      <c r="S47" t="s">
        <v>4950</v>
      </c>
      <c r="U47" t="s">
        <v>568</v>
      </c>
      <c r="V47">
        <v>191</v>
      </c>
      <c r="X47" t="s">
        <v>629</v>
      </c>
      <c r="Y47">
        <v>2</v>
      </c>
      <c r="AA47" t="s">
        <v>570</v>
      </c>
      <c r="AB47">
        <v>53</v>
      </c>
      <c r="AD47" t="s">
        <v>320</v>
      </c>
      <c r="AE47" t="s">
        <v>631</v>
      </c>
      <c r="AG47" t="s">
        <v>1819</v>
      </c>
      <c r="AH47" t="s">
        <v>1820</v>
      </c>
      <c r="AJ47" t="s">
        <v>609</v>
      </c>
      <c r="AK47" t="s">
        <v>4880</v>
      </c>
      <c r="AL47" t="s">
        <v>4886</v>
      </c>
      <c r="AM47" t="s">
        <v>4886</v>
      </c>
      <c r="AN47">
        <v>8</v>
      </c>
      <c r="AP47" t="s">
        <v>570</v>
      </c>
      <c r="AQ47">
        <v>92</v>
      </c>
      <c r="AS47" t="s">
        <v>575</v>
      </c>
      <c r="AT47">
        <v>19</v>
      </c>
    </row>
    <row r="48" spans="2:46" x14ac:dyDescent="0.2">
      <c r="B48" t="s">
        <v>789</v>
      </c>
      <c r="C48">
        <v>45</v>
      </c>
      <c r="E48" s="3" t="s">
        <v>469</v>
      </c>
      <c r="G48" t="s">
        <v>576</v>
      </c>
      <c r="L48" t="s">
        <v>974</v>
      </c>
      <c r="M48">
        <v>15</v>
      </c>
      <c r="O48" t="s">
        <v>579</v>
      </c>
      <c r="P48">
        <v>43</v>
      </c>
      <c r="R48" t="s">
        <v>615</v>
      </c>
      <c r="S48" t="s">
        <v>4948</v>
      </c>
      <c r="U48" t="s">
        <v>581</v>
      </c>
      <c r="V48">
        <v>193</v>
      </c>
      <c r="X48" t="s">
        <v>629</v>
      </c>
      <c r="Y48">
        <v>2</v>
      </c>
      <c r="AA48" t="s">
        <v>582</v>
      </c>
      <c r="AB48">
        <v>54</v>
      </c>
      <c r="AG48" t="s">
        <v>1828</v>
      </c>
      <c r="AH48" t="s">
        <v>1829</v>
      </c>
      <c r="AJ48" t="s">
        <v>622</v>
      </c>
      <c r="AK48" t="s">
        <v>4880</v>
      </c>
      <c r="AL48" t="s">
        <v>4886</v>
      </c>
      <c r="AM48" t="s">
        <v>4886</v>
      </c>
      <c r="AN48">
        <v>9</v>
      </c>
      <c r="AP48" t="s">
        <v>582</v>
      </c>
      <c r="AQ48">
        <v>93</v>
      </c>
      <c r="AS48" t="s">
        <v>575</v>
      </c>
      <c r="AT48">
        <v>21</v>
      </c>
    </row>
    <row r="49" spans="2:46" x14ac:dyDescent="0.2">
      <c r="E49" s="3" t="s">
        <v>481</v>
      </c>
      <c r="G49" t="s">
        <v>587</v>
      </c>
      <c r="I49" s="2" t="s">
        <v>1295</v>
      </c>
      <c r="J49" t="s">
        <v>4781</v>
      </c>
      <c r="L49" t="s">
        <v>984</v>
      </c>
      <c r="M49">
        <v>5</v>
      </c>
      <c r="O49" t="s">
        <v>590</v>
      </c>
      <c r="P49">
        <v>29</v>
      </c>
      <c r="R49" t="s">
        <v>627</v>
      </c>
      <c r="S49" t="s">
        <v>4948</v>
      </c>
      <c r="U49" t="s">
        <v>592</v>
      </c>
      <c r="V49">
        <v>196</v>
      </c>
      <c r="X49" t="s">
        <v>653</v>
      </c>
      <c r="Y49">
        <v>3</v>
      </c>
      <c r="AA49" t="s">
        <v>593</v>
      </c>
      <c r="AB49">
        <v>55</v>
      </c>
      <c r="AG49" t="s">
        <v>1838</v>
      </c>
      <c r="AH49" t="s">
        <v>1839</v>
      </c>
      <c r="AJ49" t="s">
        <v>634</v>
      </c>
      <c r="AK49" t="s">
        <v>4882</v>
      </c>
      <c r="AL49" t="s">
        <v>4886</v>
      </c>
      <c r="AM49" t="s">
        <v>4886</v>
      </c>
      <c r="AN49">
        <v>31</v>
      </c>
      <c r="AP49" t="s">
        <v>593</v>
      </c>
      <c r="AQ49">
        <v>94</v>
      </c>
      <c r="AS49" t="s">
        <v>597</v>
      </c>
      <c r="AT49">
        <v>54</v>
      </c>
    </row>
    <row r="50" spans="2:46" x14ac:dyDescent="0.2">
      <c r="E50" s="3" t="s">
        <v>494</v>
      </c>
      <c r="G50" t="s">
        <v>598</v>
      </c>
      <c r="I50" t="s">
        <v>629</v>
      </c>
      <c r="J50">
        <v>2</v>
      </c>
      <c r="O50" t="s">
        <v>601</v>
      </c>
      <c r="P50">
        <v>69</v>
      </c>
      <c r="R50" t="s">
        <v>639</v>
      </c>
      <c r="S50" t="s">
        <v>4948</v>
      </c>
      <c r="U50" t="s">
        <v>603</v>
      </c>
      <c r="V50">
        <v>197</v>
      </c>
      <c r="X50" t="s">
        <v>653</v>
      </c>
      <c r="Y50">
        <v>3</v>
      </c>
      <c r="AA50" t="s">
        <v>604</v>
      </c>
      <c r="AB50">
        <v>56</v>
      </c>
      <c r="AD50" s="2" t="s">
        <v>709</v>
      </c>
      <c r="AE50" s="2" t="s">
        <v>4781</v>
      </c>
      <c r="AG50" t="s">
        <v>1846</v>
      </c>
      <c r="AH50" t="s">
        <v>1847</v>
      </c>
      <c r="AJ50" t="s">
        <v>646</v>
      </c>
      <c r="AK50" t="s">
        <v>4881</v>
      </c>
      <c r="AL50" t="s">
        <v>4886</v>
      </c>
      <c r="AM50" t="s">
        <v>4886</v>
      </c>
      <c r="AN50">
        <v>16</v>
      </c>
      <c r="AP50" t="s">
        <v>604</v>
      </c>
      <c r="AQ50">
        <v>95</v>
      </c>
      <c r="AS50" t="s">
        <v>610</v>
      </c>
      <c r="AT50">
        <v>46</v>
      </c>
    </row>
    <row r="51" spans="2:46" x14ac:dyDescent="0.2">
      <c r="B51" s="2" t="s">
        <v>931</v>
      </c>
      <c r="C51" t="s">
        <v>4938</v>
      </c>
      <c r="E51" s="3" t="s">
        <v>124</v>
      </c>
      <c r="G51" t="s">
        <v>611</v>
      </c>
      <c r="I51" t="s">
        <v>653</v>
      </c>
      <c r="J51">
        <v>3</v>
      </c>
      <c r="O51" t="s">
        <v>614</v>
      </c>
      <c r="P51">
        <v>14</v>
      </c>
      <c r="R51" t="s">
        <v>651</v>
      </c>
      <c r="S51" t="s">
        <v>4948</v>
      </c>
      <c r="U51" t="s">
        <v>616</v>
      </c>
      <c r="V51">
        <v>198</v>
      </c>
      <c r="X51" t="s">
        <v>673</v>
      </c>
      <c r="Y51">
        <v>11</v>
      </c>
      <c r="AA51" t="s">
        <v>618</v>
      </c>
      <c r="AB51">
        <v>57</v>
      </c>
      <c r="AD51" t="s">
        <v>722</v>
      </c>
      <c r="AE51">
        <v>1</v>
      </c>
      <c r="AG51" t="s">
        <v>1855</v>
      </c>
      <c r="AH51" t="s">
        <v>1856</v>
      </c>
      <c r="AJ51" t="s">
        <v>657</v>
      </c>
      <c r="AK51" t="s">
        <v>4883</v>
      </c>
      <c r="AL51" t="s">
        <v>4886</v>
      </c>
      <c r="AM51" t="s">
        <v>4886</v>
      </c>
      <c r="AN51">
        <v>30</v>
      </c>
      <c r="AP51" t="s">
        <v>618</v>
      </c>
      <c r="AQ51">
        <v>96</v>
      </c>
      <c r="AS51" t="s">
        <v>623</v>
      </c>
      <c r="AT51">
        <v>5</v>
      </c>
    </row>
    <row r="52" spans="2:46" x14ac:dyDescent="0.2">
      <c r="B52" t="s">
        <v>941</v>
      </c>
      <c r="E52" s="3" t="s">
        <v>516</v>
      </c>
      <c r="G52" t="s">
        <v>624</v>
      </c>
      <c r="I52" t="s">
        <v>673</v>
      </c>
      <c r="J52">
        <v>11</v>
      </c>
      <c r="L52" s="2" t="s">
        <v>1224</v>
      </c>
      <c r="M52" t="s">
        <v>4781</v>
      </c>
      <c r="O52" t="s">
        <v>626</v>
      </c>
      <c r="P52">
        <v>45</v>
      </c>
      <c r="R52" t="s">
        <v>661</v>
      </c>
      <c r="S52" t="s">
        <v>4948</v>
      </c>
      <c r="U52" t="s">
        <v>628</v>
      </c>
      <c r="V52">
        <v>199</v>
      </c>
      <c r="X52" t="s">
        <v>673</v>
      </c>
      <c r="Y52">
        <v>11</v>
      </c>
      <c r="AA52" t="s">
        <v>630</v>
      </c>
      <c r="AB52">
        <v>58</v>
      </c>
      <c r="AD52" t="s">
        <v>797</v>
      </c>
      <c r="AE52">
        <v>7</v>
      </c>
      <c r="AG52" t="s">
        <v>1864</v>
      </c>
      <c r="AH52" t="s">
        <v>1865</v>
      </c>
      <c r="AJ52" t="s">
        <v>889</v>
      </c>
      <c r="AK52" t="s">
        <v>4882</v>
      </c>
      <c r="AL52" t="s">
        <v>4886</v>
      </c>
      <c r="AM52" t="s">
        <v>4886</v>
      </c>
      <c r="AN52">
        <v>100001</v>
      </c>
      <c r="AP52" t="s">
        <v>630</v>
      </c>
      <c r="AQ52">
        <v>97</v>
      </c>
      <c r="AS52" t="s">
        <v>635</v>
      </c>
      <c r="AT52">
        <v>52</v>
      </c>
    </row>
    <row r="53" spans="2:46" x14ac:dyDescent="0.2">
      <c r="B53" t="s">
        <v>952</v>
      </c>
      <c r="G53" t="s">
        <v>636</v>
      </c>
      <c r="I53" t="s">
        <v>695</v>
      </c>
      <c r="J53">
        <v>10</v>
      </c>
      <c r="L53" t="s">
        <v>1234</v>
      </c>
      <c r="M53">
        <v>3</v>
      </c>
      <c r="O53" t="s">
        <v>638</v>
      </c>
      <c r="P53">
        <v>49</v>
      </c>
      <c r="R53" t="s">
        <v>671</v>
      </c>
      <c r="S53" t="s">
        <v>4948</v>
      </c>
      <c r="U53" t="s">
        <v>640</v>
      </c>
      <c r="V53">
        <v>200</v>
      </c>
      <c r="X53" t="s">
        <v>695</v>
      </c>
      <c r="Y53">
        <v>10</v>
      </c>
      <c r="AA53" t="s">
        <v>641</v>
      </c>
      <c r="AB53">
        <v>59</v>
      </c>
      <c r="AD53" t="s">
        <v>748</v>
      </c>
      <c r="AE53">
        <v>3</v>
      </c>
      <c r="AG53" t="s">
        <v>1872</v>
      </c>
      <c r="AH53" t="s">
        <v>1873</v>
      </c>
      <c r="AJ53" t="s">
        <v>666</v>
      </c>
      <c r="AK53" t="s">
        <v>4880</v>
      </c>
      <c r="AL53" t="s">
        <v>4886</v>
      </c>
      <c r="AM53" t="s">
        <v>4886</v>
      </c>
      <c r="AN53">
        <v>10</v>
      </c>
      <c r="AP53" t="s">
        <v>641</v>
      </c>
      <c r="AQ53">
        <v>98</v>
      </c>
      <c r="AS53" t="s">
        <v>647</v>
      </c>
      <c r="AT53">
        <v>63</v>
      </c>
    </row>
    <row r="54" spans="2:46" x14ac:dyDescent="0.2">
      <c r="B54" t="s">
        <v>961</v>
      </c>
      <c r="C54">
        <v>40</v>
      </c>
      <c r="G54" t="s">
        <v>648</v>
      </c>
      <c r="I54" t="s">
        <v>720</v>
      </c>
      <c r="J54">
        <v>16</v>
      </c>
      <c r="L54" t="s">
        <v>115</v>
      </c>
      <c r="M54">
        <v>16</v>
      </c>
      <c r="O54" t="s">
        <v>650</v>
      </c>
      <c r="P54">
        <v>9</v>
      </c>
      <c r="R54" t="s">
        <v>682</v>
      </c>
      <c r="S54" t="s">
        <v>4950</v>
      </c>
      <c r="U54" t="s">
        <v>652</v>
      </c>
      <c r="V54">
        <v>204</v>
      </c>
      <c r="X54" t="s">
        <v>695</v>
      </c>
      <c r="Y54">
        <v>10</v>
      </c>
      <c r="AA54" t="s">
        <v>654</v>
      </c>
      <c r="AB54">
        <v>60</v>
      </c>
      <c r="AD54" t="s">
        <v>734</v>
      </c>
      <c r="AE54">
        <v>2</v>
      </c>
      <c r="AG54" t="s">
        <v>1713</v>
      </c>
      <c r="AH54" t="s">
        <v>1714</v>
      </c>
      <c r="AJ54" t="s">
        <v>898</v>
      </c>
      <c r="AK54" t="s">
        <v>4882</v>
      </c>
      <c r="AL54" t="s">
        <v>4886</v>
      </c>
      <c r="AM54" t="s">
        <v>4886</v>
      </c>
      <c r="AN54">
        <v>100002</v>
      </c>
      <c r="AP54" t="s">
        <v>654</v>
      </c>
      <c r="AQ54">
        <v>99</v>
      </c>
      <c r="AS54" t="s">
        <v>658</v>
      </c>
      <c r="AT54">
        <v>65</v>
      </c>
    </row>
    <row r="55" spans="2:46" x14ac:dyDescent="0.2">
      <c r="B55" t="s">
        <v>971</v>
      </c>
      <c r="C55">
        <v>40</v>
      </c>
      <c r="E55" s="2" t="s">
        <v>91</v>
      </c>
      <c r="G55" t="s">
        <v>659</v>
      </c>
      <c r="I55" t="s">
        <v>746</v>
      </c>
      <c r="J55">
        <v>4</v>
      </c>
      <c r="L55" t="s">
        <v>1254</v>
      </c>
      <c r="M55">
        <v>18</v>
      </c>
      <c r="O55" t="s">
        <v>660</v>
      </c>
      <c r="P55">
        <v>75</v>
      </c>
      <c r="R55" t="s">
        <v>693</v>
      </c>
      <c r="S55" t="s">
        <v>4950</v>
      </c>
      <c r="U55" t="s">
        <v>662</v>
      </c>
      <c r="V55">
        <v>205</v>
      </c>
      <c r="X55" t="s">
        <v>720</v>
      </c>
      <c r="Y55">
        <v>16</v>
      </c>
      <c r="AA55" t="s">
        <v>663</v>
      </c>
      <c r="AB55">
        <v>61</v>
      </c>
      <c r="AD55" t="s">
        <v>773</v>
      </c>
      <c r="AE55">
        <v>5</v>
      </c>
      <c r="AG55" t="s">
        <v>1722</v>
      </c>
      <c r="AH55" t="s">
        <v>1723</v>
      </c>
      <c r="AJ55" t="s">
        <v>677</v>
      </c>
      <c r="AK55" t="s">
        <v>4882</v>
      </c>
      <c r="AL55" t="s">
        <v>4886</v>
      </c>
      <c r="AM55" t="s">
        <v>4886</v>
      </c>
      <c r="AN55">
        <v>32</v>
      </c>
      <c r="AP55" t="s">
        <v>663</v>
      </c>
      <c r="AQ55">
        <v>100</v>
      </c>
      <c r="AS55" t="s">
        <v>667</v>
      </c>
      <c r="AT55">
        <v>37</v>
      </c>
    </row>
    <row r="56" spans="2:46" x14ac:dyDescent="0.2">
      <c r="B56" t="s">
        <v>981</v>
      </c>
      <c r="C56">
        <v>40</v>
      </c>
      <c r="E56" s="3" t="s">
        <v>118</v>
      </c>
      <c r="G56" t="s">
        <v>668</v>
      </c>
      <c r="I56" t="s">
        <v>771</v>
      </c>
      <c r="J56">
        <v>8</v>
      </c>
      <c r="L56" t="s">
        <v>1266</v>
      </c>
      <c r="M56">
        <v>4</v>
      </c>
      <c r="O56" t="s">
        <v>670</v>
      </c>
      <c r="P56">
        <v>18</v>
      </c>
      <c r="R56" t="s">
        <v>706</v>
      </c>
      <c r="S56" t="s">
        <v>4949</v>
      </c>
      <c r="U56" t="s">
        <v>672</v>
      </c>
      <c r="V56">
        <v>206</v>
      </c>
      <c r="X56" t="s">
        <v>720</v>
      </c>
      <c r="Y56">
        <v>16</v>
      </c>
      <c r="AA56" t="s">
        <v>674</v>
      </c>
      <c r="AB56">
        <v>62</v>
      </c>
      <c r="AD56" t="s">
        <v>760</v>
      </c>
      <c r="AE56">
        <v>4</v>
      </c>
      <c r="AG56" t="s">
        <v>1730</v>
      </c>
      <c r="AH56" t="s">
        <v>1731</v>
      </c>
      <c r="AJ56" t="s">
        <v>687</v>
      </c>
      <c r="AK56" t="s">
        <v>4881</v>
      </c>
      <c r="AL56" t="s">
        <v>4886</v>
      </c>
      <c r="AM56" t="s">
        <v>4888</v>
      </c>
      <c r="AN56">
        <v>18</v>
      </c>
      <c r="AP56" t="s">
        <v>674</v>
      </c>
      <c r="AQ56">
        <v>101</v>
      </c>
      <c r="AS56" t="s">
        <v>678</v>
      </c>
      <c r="AT56">
        <v>22</v>
      </c>
    </row>
    <row r="57" spans="2:46" x14ac:dyDescent="0.2">
      <c r="B57" t="s">
        <v>992</v>
      </c>
      <c r="C57">
        <v>40</v>
      </c>
      <c r="E57" s="3" t="s">
        <v>104</v>
      </c>
      <c r="G57" t="s">
        <v>679</v>
      </c>
      <c r="I57" t="s">
        <v>795</v>
      </c>
      <c r="J57">
        <v>5</v>
      </c>
      <c r="L57" t="s">
        <v>1277</v>
      </c>
      <c r="M57">
        <v>19</v>
      </c>
      <c r="O57" t="s">
        <v>681</v>
      </c>
      <c r="P57">
        <v>51</v>
      </c>
      <c r="R57" t="s">
        <v>718</v>
      </c>
      <c r="S57" t="s">
        <v>4950</v>
      </c>
      <c r="U57" t="s">
        <v>683</v>
      </c>
      <c r="V57">
        <v>201</v>
      </c>
      <c r="X57" t="s">
        <v>746</v>
      </c>
      <c r="Y57">
        <v>4</v>
      </c>
      <c r="AA57" t="s">
        <v>684</v>
      </c>
      <c r="AB57">
        <v>63</v>
      </c>
      <c r="AD57" t="s">
        <v>784</v>
      </c>
      <c r="AE57">
        <v>6</v>
      </c>
      <c r="AG57" t="s">
        <v>1738</v>
      </c>
      <c r="AH57" t="s">
        <v>1739</v>
      </c>
      <c r="AJ57" t="s">
        <v>699</v>
      </c>
      <c r="AK57" t="s">
        <v>4881</v>
      </c>
      <c r="AL57" t="s">
        <v>4886</v>
      </c>
      <c r="AM57" t="s">
        <v>4888</v>
      </c>
      <c r="AN57">
        <v>19</v>
      </c>
      <c r="AP57" t="s">
        <v>684</v>
      </c>
      <c r="AQ57">
        <v>102</v>
      </c>
      <c r="AS57" t="s">
        <v>688</v>
      </c>
      <c r="AT57">
        <v>62</v>
      </c>
    </row>
    <row r="58" spans="2:46" x14ac:dyDescent="0.2">
      <c r="B58" t="s">
        <v>1002</v>
      </c>
      <c r="G58" t="s">
        <v>689</v>
      </c>
      <c r="I58" t="s">
        <v>818</v>
      </c>
      <c r="J58">
        <v>14</v>
      </c>
      <c r="L58" t="s">
        <v>1247</v>
      </c>
      <c r="M58">
        <v>8</v>
      </c>
      <c r="O58" t="s">
        <v>692</v>
      </c>
      <c r="P58">
        <v>53</v>
      </c>
      <c r="R58" t="s">
        <v>744</v>
      </c>
      <c r="S58" t="s">
        <v>4948</v>
      </c>
      <c r="U58" t="s">
        <v>694</v>
      </c>
      <c r="V58">
        <v>202</v>
      </c>
      <c r="X58" t="s">
        <v>746</v>
      </c>
      <c r="Y58">
        <v>4</v>
      </c>
      <c r="AA58" t="s">
        <v>696</v>
      </c>
      <c r="AB58">
        <v>64</v>
      </c>
      <c r="AG58" t="s">
        <v>1745</v>
      </c>
      <c r="AH58" t="s">
        <v>1746</v>
      </c>
      <c r="AJ58" t="s">
        <v>712</v>
      </c>
      <c r="AK58" t="s">
        <v>4881</v>
      </c>
      <c r="AL58" t="s">
        <v>4887</v>
      </c>
      <c r="AM58" t="s">
        <v>4888</v>
      </c>
      <c r="AN58">
        <v>24</v>
      </c>
      <c r="AP58" t="s">
        <v>696</v>
      </c>
      <c r="AQ58">
        <v>103</v>
      </c>
      <c r="AS58" t="s">
        <v>700</v>
      </c>
      <c r="AT58">
        <v>70</v>
      </c>
    </row>
    <row r="59" spans="2:46" x14ac:dyDescent="0.2">
      <c r="B59" t="s">
        <v>1012</v>
      </c>
      <c r="G59" t="s">
        <v>702</v>
      </c>
      <c r="I59" t="s">
        <v>843</v>
      </c>
      <c r="J59">
        <v>15</v>
      </c>
      <c r="L59" t="s">
        <v>1296</v>
      </c>
      <c r="M59">
        <v>12</v>
      </c>
      <c r="O59" t="s">
        <v>705</v>
      </c>
      <c r="P59">
        <v>52</v>
      </c>
      <c r="R59" t="s">
        <v>757</v>
      </c>
      <c r="S59" t="s">
        <v>4948</v>
      </c>
      <c r="U59" t="s">
        <v>707</v>
      </c>
      <c r="V59">
        <v>203</v>
      </c>
      <c r="X59" t="s">
        <v>771</v>
      </c>
      <c r="Y59">
        <v>8</v>
      </c>
      <c r="AA59" t="s">
        <v>708</v>
      </c>
      <c r="AB59">
        <v>65</v>
      </c>
      <c r="AF59" s="2"/>
      <c r="AG59" t="s">
        <v>1753</v>
      </c>
      <c r="AH59" t="s">
        <v>1754</v>
      </c>
      <c r="AJ59" t="s">
        <v>725</v>
      </c>
      <c r="AK59" t="s">
        <v>4881</v>
      </c>
      <c r="AL59" t="s">
        <v>4886</v>
      </c>
      <c r="AM59" t="s">
        <v>4888</v>
      </c>
      <c r="AN59">
        <v>20</v>
      </c>
      <c r="AP59" t="s">
        <v>708</v>
      </c>
      <c r="AQ59">
        <v>104</v>
      </c>
      <c r="AS59" t="s">
        <v>713</v>
      </c>
      <c r="AT59">
        <v>14</v>
      </c>
    </row>
    <row r="60" spans="2:46" x14ac:dyDescent="0.2">
      <c r="B60" t="s">
        <v>1023</v>
      </c>
      <c r="E60" s="2" t="s">
        <v>175</v>
      </c>
      <c r="G60" t="s">
        <v>714</v>
      </c>
      <c r="I60" t="s">
        <v>865</v>
      </c>
      <c r="J60">
        <v>13</v>
      </c>
      <c r="L60" t="s">
        <v>1304</v>
      </c>
      <c r="M60">
        <v>15</v>
      </c>
      <c r="O60" t="s">
        <v>717</v>
      </c>
      <c r="P60">
        <v>10</v>
      </c>
      <c r="R60" t="s">
        <v>769</v>
      </c>
      <c r="S60" t="s">
        <v>4948</v>
      </c>
      <c r="U60" t="s">
        <v>719</v>
      </c>
      <c r="V60">
        <v>207</v>
      </c>
      <c r="X60" t="s">
        <v>771</v>
      </c>
      <c r="Y60">
        <v>8</v>
      </c>
      <c r="AA60" t="s">
        <v>721</v>
      </c>
      <c r="AB60">
        <v>66</v>
      </c>
      <c r="AD60" s="2" t="s">
        <v>844</v>
      </c>
      <c r="AE60" t="s">
        <v>4781</v>
      </c>
      <c r="AG60" t="s">
        <v>1761</v>
      </c>
      <c r="AH60" t="s">
        <v>1762</v>
      </c>
      <c r="AJ60" t="s">
        <v>737</v>
      </c>
      <c r="AK60" t="s">
        <v>4881</v>
      </c>
      <c r="AL60" t="s">
        <v>4886</v>
      </c>
      <c r="AM60" t="s">
        <v>4886</v>
      </c>
      <c r="AN60">
        <v>13</v>
      </c>
      <c r="AP60" t="s">
        <v>721</v>
      </c>
      <c r="AQ60">
        <v>106</v>
      </c>
      <c r="AS60" t="s">
        <v>726</v>
      </c>
      <c r="AT60">
        <v>16</v>
      </c>
    </row>
    <row r="61" spans="2:46" x14ac:dyDescent="0.2">
      <c r="B61" t="s">
        <v>1035</v>
      </c>
      <c r="E61" s="3" t="s">
        <v>27</v>
      </c>
      <c r="G61" t="s">
        <v>727</v>
      </c>
      <c r="I61" t="s">
        <v>886</v>
      </c>
      <c r="J61">
        <v>7</v>
      </c>
      <c r="L61" t="s">
        <v>1315</v>
      </c>
      <c r="M61">
        <v>14</v>
      </c>
      <c r="O61" t="s">
        <v>730</v>
      </c>
      <c r="P61">
        <v>1</v>
      </c>
      <c r="R61" t="s">
        <v>782</v>
      </c>
      <c r="S61" t="s">
        <v>4948</v>
      </c>
      <c r="U61" t="s">
        <v>732</v>
      </c>
      <c r="V61">
        <v>185</v>
      </c>
      <c r="X61" t="s">
        <v>795</v>
      </c>
      <c r="Y61">
        <v>5</v>
      </c>
      <c r="AA61" t="s">
        <v>733</v>
      </c>
      <c r="AB61">
        <v>67</v>
      </c>
      <c r="AD61" t="s">
        <v>854</v>
      </c>
      <c r="AE61">
        <v>6</v>
      </c>
      <c r="AG61" t="s">
        <v>1770</v>
      </c>
      <c r="AH61" t="s">
        <v>1771</v>
      </c>
      <c r="AJ61" t="s">
        <v>751</v>
      </c>
      <c r="AK61" t="s">
        <v>4881</v>
      </c>
      <c r="AL61" t="s">
        <v>4887</v>
      </c>
      <c r="AM61" t="s">
        <v>4888</v>
      </c>
      <c r="AN61">
        <v>25</v>
      </c>
      <c r="AP61" t="s">
        <v>733</v>
      </c>
      <c r="AQ61">
        <v>109</v>
      </c>
      <c r="AS61" t="s">
        <v>738</v>
      </c>
      <c r="AT61">
        <v>24</v>
      </c>
    </row>
    <row r="62" spans="2:46" x14ac:dyDescent="0.2">
      <c r="B62" t="s">
        <v>1048</v>
      </c>
      <c r="C62">
        <v>43</v>
      </c>
      <c r="E62" s="3" t="s">
        <v>42</v>
      </c>
      <c r="G62" t="s">
        <v>740</v>
      </c>
      <c r="I62" t="s">
        <v>905</v>
      </c>
      <c r="J62">
        <v>6</v>
      </c>
      <c r="L62" t="s">
        <v>1325</v>
      </c>
      <c r="M62">
        <v>9</v>
      </c>
      <c r="O62" t="s">
        <v>743</v>
      </c>
      <c r="P62">
        <v>7</v>
      </c>
      <c r="R62" t="s">
        <v>793</v>
      </c>
      <c r="S62" t="s">
        <v>4950</v>
      </c>
      <c r="U62" t="s">
        <v>745</v>
      </c>
      <c r="V62">
        <v>186</v>
      </c>
      <c r="X62" t="s">
        <v>795</v>
      </c>
      <c r="Y62">
        <v>5</v>
      </c>
      <c r="AA62" t="s">
        <v>747</v>
      </c>
      <c r="AB62">
        <v>68</v>
      </c>
      <c r="AD62" t="s">
        <v>866</v>
      </c>
      <c r="AE62">
        <v>8</v>
      </c>
      <c r="AG62" t="s">
        <v>1779</v>
      </c>
      <c r="AH62" t="s">
        <v>1780</v>
      </c>
      <c r="AJ62" t="s">
        <v>763</v>
      </c>
      <c r="AK62" t="s">
        <v>4881</v>
      </c>
      <c r="AL62" t="s">
        <v>4886</v>
      </c>
      <c r="AM62" t="s">
        <v>4888</v>
      </c>
      <c r="AN62">
        <v>21</v>
      </c>
      <c r="AP62" t="s">
        <v>747</v>
      </c>
      <c r="AQ62">
        <v>113</v>
      </c>
      <c r="AS62" t="s">
        <v>752</v>
      </c>
      <c r="AT62">
        <v>39</v>
      </c>
    </row>
    <row r="63" spans="2:46" x14ac:dyDescent="0.2">
      <c r="B63" t="s">
        <v>1059</v>
      </c>
      <c r="C63">
        <v>43</v>
      </c>
      <c r="E63" s="3" t="s">
        <v>124</v>
      </c>
      <c r="G63" t="s">
        <v>754</v>
      </c>
      <c r="I63" t="s">
        <v>926</v>
      </c>
      <c r="J63">
        <v>1</v>
      </c>
      <c r="L63" t="s">
        <v>140</v>
      </c>
      <c r="M63">
        <v>10</v>
      </c>
      <c r="O63" t="s">
        <v>756</v>
      </c>
      <c r="P63">
        <v>6</v>
      </c>
      <c r="R63" t="s">
        <v>731</v>
      </c>
      <c r="S63" t="s">
        <v>4949</v>
      </c>
      <c r="U63" t="s">
        <v>758</v>
      </c>
      <c r="V63">
        <v>214</v>
      </c>
      <c r="X63" t="s">
        <v>818</v>
      </c>
      <c r="Y63">
        <v>14</v>
      </c>
      <c r="AA63" t="s">
        <v>764</v>
      </c>
      <c r="AB63">
        <v>69</v>
      </c>
      <c r="AD63" t="s">
        <v>876</v>
      </c>
      <c r="AE63">
        <v>12</v>
      </c>
      <c r="AG63" t="s">
        <v>1787</v>
      </c>
      <c r="AH63" t="s">
        <v>1788</v>
      </c>
      <c r="AJ63" t="s">
        <v>776</v>
      </c>
      <c r="AK63" t="s">
        <v>4882</v>
      </c>
      <c r="AL63" t="s">
        <v>4886</v>
      </c>
      <c r="AM63" t="s">
        <v>4886</v>
      </c>
      <c r="AN63">
        <v>28</v>
      </c>
      <c r="AP63" t="s">
        <v>764</v>
      </c>
      <c r="AQ63">
        <v>114</v>
      </c>
      <c r="AS63" t="s">
        <v>765</v>
      </c>
      <c r="AT63">
        <v>2</v>
      </c>
    </row>
    <row r="64" spans="2:46" x14ac:dyDescent="0.2">
      <c r="B64" t="s">
        <v>1070</v>
      </c>
      <c r="C64">
        <v>40</v>
      </c>
      <c r="G64" t="s">
        <v>767</v>
      </c>
      <c r="I64" t="s">
        <v>947</v>
      </c>
      <c r="J64">
        <v>12</v>
      </c>
      <c r="L64" t="s">
        <v>1343</v>
      </c>
      <c r="M64">
        <v>5</v>
      </c>
      <c r="O64" t="s">
        <v>623</v>
      </c>
      <c r="P64">
        <v>76</v>
      </c>
      <c r="R64" t="s">
        <v>805</v>
      </c>
      <c r="S64" t="s">
        <v>4950</v>
      </c>
      <c r="U64" t="s">
        <v>770</v>
      </c>
      <c r="V64">
        <v>215</v>
      </c>
      <c r="X64" t="s">
        <v>818</v>
      </c>
      <c r="Y64">
        <v>14</v>
      </c>
      <c r="AA64" t="s">
        <v>759</v>
      </c>
      <c r="AB64">
        <v>70</v>
      </c>
      <c r="AD64" t="s">
        <v>222</v>
      </c>
      <c r="AE64">
        <v>13</v>
      </c>
      <c r="AG64" t="s">
        <v>1522</v>
      </c>
      <c r="AH64" t="s">
        <v>1523</v>
      </c>
      <c r="AJ64" t="s">
        <v>787</v>
      </c>
      <c r="AK64" t="s">
        <v>4880</v>
      </c>
      <c r="AL64" t="s">
        <v>4886</v>
      </c>
      <c r="AM64" t="s">
        <v>4886</v>
      </c>
      <c r="AN64">
        <v>11</v>
      </c>
      <c r="AP64" t="s">
        <v>759</v>
      </c>
      <c r="AQ64">
        <v>115</v>
      </c>
      <c r="AS64" t="s">
        <v>777</v>
      </c>
      <c r="AT64">
        <v>56</v>
      </c>
    </row>
    <row r="65" spans="2:46" x14ac:dyDescent="0.2">
      <c r="B65" t="s">
        <v>4937</v>
      </c>
      <c r="G65" t="s">
        <v>779</v>
      </c>
      <c r="I65" t="s">
        <v>967</v>
      </c>
      <c r="J65">
        <v>9</v>
      </c>
      <c r="L65" t="s">
        <v>1289</v>
      </c>
      <c r="M65">
        <v>11</v>
      </c>
      <c r="O65" t="s">
        <v>781</v>
      </c>
      <c r="P65">
        <v>35</v>
      </c>
      <c r="R65" t="s">
        <v>816</v>
      </c>
      <c r="S65" t="s">
        <v>4949</v>
      </c>
      <c r="U65" t="s">
        <v>783</v>
      </c>
      <c r="V65">
        <v>226</v>
      </c>
      <c r="X65" t="s">
        <v>843</v>
      </c>
      <c r="Y65">
        <v>15</v>
      </c>
      <c r="AA65" t="s">
        <v>772</v>
      </c>
      <c r="AB65">
        <v>71</v>
      </c>
      <c r="AD65" t="s">
        <v>895</v>
      </c>
      <c r="AE65">
        <v>24</v>
      </c>
      <c r="AG65" t="s">
        <v>259</v>
      </c>
      <c r="AH65" t="s">
        <v>260</v>
      </c>
      <c r="AJ65" t="s">
        <v>879</v>
      </c>
      <c r="AK65" t="s">
        <v>4882</v>
      </c>
      <c r="AL65" t="s">
        <v>4886</v>
      </c>
      <c r="AM65" t="s">
        <v>4886</v>
      </c>
      <c r="AN65">
        <v>39</v>
      </c>
      <c r="AP65" t="s">
        <v>772</v>
      </c>
      <c r="AQ65">
        <v>116</v>
      </c>
      <c r="AS65" t="s">
        <v>788</v>
      </c>
      <c r="AT65">
        <v>55</v>
      </c>
    </row>
    <row r="66" spans="2:46" x14ac:dyDescent="0.2">
      <c r="B66" t="s">
        <v>1081</v>
      </c>
      <c r="C66">
        <v>40</v>
      </c>
      <c r="E66" s="2" t="s">
        <v>13</v>
      </c>
      <c r="G66" t="s">
        <v>790</v>
      </c>
      <c r="L66" t="s">
        <v>1362</v>
      </c>
      <c r="M66">
        <v>7</v>
      </c>
      <c r="O66" t="s">
        <v>792</v>
      </c>
      <c r="P66">
        <v>19</v>
      </c>
      <c r="R66" t="s">
        <v>829</v>
      </c>
      <c r="S66" t="s">
        <v>4949</v>
      </c>
      <c r="U66" t="s">
        <v>794</v>
      </c>
      <c r="V66">
        <v>216</v>
      </c>
      <c r="X66" t="s">
        <v>843</v>
      </c>
      <c r="Y66">
        <v>15</v>
      </c>
      <c r="AA66" t="s">
        <v>796</v>
      </c>
      <c r="AB66">
        <v>72</v>
      </c>
      <c r="AD66" t="s">
        <v>907</v>
      </c>
      <c r="AE66">
        <v>29</v>
      </c>
      <c r="AG66" t="s">
        <v>1020</v>
      </c>
      <c r="AH66" t="s">
        <v>1021</v>
      </c>
      <c r="AJ66" t="s">
        <v>869</v>
      </c>
      <c r="AK66" t="s">
        <v>4882</v>
      </c>
      <c r="AL66" t="s">
        <v>4886</v>
      </c>
      <c r="AM66" t="s">
        <v>4886</v>
      </c>
      <c r="AN66">
        <v>38</v>
      </c>
      <c r="AP66" t="s">
        <v>796</v>
      </c>
      <c r="AQ66">
        <v>117</v>
      </c>
      <c r="AS66" t="s">
        <v>801</v>
      </c>
      <c r="AT66">
        <v>20</v>
      </c>
    </row>
    <row r="67" spans="2:46" x14ac:dyDescent="0.2">
      <c r="B67" t="s">
        <v>1091</v>
      </c>
      <c r="E67" t="s">
        <v>28</v>
      </c>
      <c r="G67" t="s">
        <v>802</v>
      </c>
      <c r="I67" s="2"/>
      <c r="L67" t="s">
        <v>1373</v>
      </c>
      <c r="M67">
        <v>17</v>
      </c>
      <c r="O67" t="s">
        <v>804</v>
      </c>
      <c r="P67">
        <v>63</v>
      </c>
      <c r="R67" t="s">
        <v>841</v>
      </c>
      <c r="S67" t="s">
        <v>4949</v>
      </c>
      <c r="U67" t="s">
        <v>806</v>
      </c>
      <c r="V67">
        <v>217</v>
      </c>
      <c r="X67" t="s">
        <v>865</v>
      </c>
      <c r="Y67">
        <v>13</v>
      </c>
      <c r="AA67" t="s">
        <v>811</v>
      </c>
      <c r="AB67">
        <v>73</v>
      </c>
      <c r="AD67" t="s">
        <v>917</v>
      </c>
      <c r="AE67">
        <v>32</v>
      </c>
      <c r="AG67" t="s">
        <v>685</v>
      </c>
      <c r="AH67" t="s">
        <v>686</v>
      </c>
      <c r="AJ67" t="s">
        <v>800</v>
      </c>
      <c r="AK67" t="s">
        <v>4882</v>
      </c>
      <c r="AL67" t="s">
        <v>4886</v>
      </c>
      <c r="AM67" t="s">
        <v>4886</v>
      </c>
      <c r="AN67">
        <v>33</v>
      </c>
      <c r="AP67" t="s">
        <v>811</v>
      </c>
      <c r="AQ67">
        <v>118</v>
      </c>
      <c r="AS67" t="s">
        <v>812</v>
      </c>
      <c r="AT67">
        <v>33</v>
      </c>
    </row>
    <row r="68" spans="2:46" x14ac:dyDescent="0.2">
      <c r="B68" t="s">
        <v>1110</v>
      </c>
      <c r="C68">
        <v>40</v>
      </c>
      <c r="E68" t="s">
        <v>43</v>
      </c>
      <c r="G68" t="s">
        <v>813</v>
      </c>
      <c r="I68" s="2" t="s">
        <v>1569</v>
      </c>
      <c r="J68" t="s">
        <v>4781</v>
      </c>
      <c r="L68" t="s">
        <v>1383</v>
      </c>
      <c r="M68">
        <v>1</v>
      </c>
      <c r="O68" t="s">
        <v>815</v>
      </c>
      <c r="P68">
        <v>71</v>
      </c>
      <c r="R68" t="s">
        <v>4247</v>
      </c>
      <c r="S68" t="s">
        <v>4949</v>
      </c>
      <c r="U68" t="s">
        <v>817</v>
      </c>
      <c r="V68">
        <v>223</v>
      </c>
      <c r="X68" t="s">
        <v>865</v>
      </c>
      <c r="Y68">
        <v>13</v>
      </c>
      <c r="AA68" t="s">
        <v>823</v>
      </c>
      <c r="AB68">
        <v>74</v>
      </c>
      <c r="AD68" t="s">
        <v>928</v>
      </c>
      <c r="AE68">
        <v>34</v>
      </c>
      <c r="AG68" t="s">
        <v>84</v>
      </c>
      <c r="AH68" t="s">
        <v>85</v>
      </c>
      <c r="AJ68" t="s">
        <v>810</v>
      </c>
      <c r="AK68" t="s">
        <v>4881</v>
      </c>
      <c r="AL68" t="s">
        <v>4886</v>
      </c>
      <c r="AM68" t="s">
        <v>4886</v>
      </c>
      <c r="AN68">
        <v>17</v>
      </c>
      <c r="AP68" t="s">
        <v>823</v>
      </c>
      <c r="AQ68">
        <v>119</v>
      </c>
      <c r="AS68" t="s">
        <v>824</v>
      </c>
      <c r="AT68">
        <v>8</v>
      </c>
    </row>
    <row r="69" spans="2:46" x14ac:dyDescent="0.2">
      <c r="B69" t="s">
        <v>1120</v>
      </c>
      <c r="C69">
        <v>40</v>
      </c>
      <c r="G69" t="s">
        <v>825</v>
      </c>
      <c r="I69" t="s">
        <v>199</v>
      </c>
      <c r="J69">
        <v>4</v>
      </c>
      <c r="L69" t="s">
        <v>1393</v>
      </c>
      <c r="M69">
        <v>6</v>
      </c>
      <c r="O69" t="s">
        <v>828</v>
      </c>
      <c r="P69">
        <v>60</v>
      </c>
      <c r="R69" t="s">
        <v>863</v>
      </c>
      <c r="S69" t="s">
        <v>4950</v>
      </c>
      <c r="U69" t="s">
        <v>830</v>
      </c>
      <c r="V69">
        <v>227</v>
      </c>
      <c r="X69" t="s">
        <v>886</v>
      </c>
      <c r="Y69">
        <v>7</v>
      </c>
      <c r="AA69" t="s">
        <v>834</v>
      </c>
      <c r="AB69">
        <v>76</v>
      </c>
      <c r="AD69" t="s">
        <v>938</v>
      </c>
      <c r="AE69">
        <v>35</v>
      </c>
      <c r="AG69" t="s">
        <v>1107</v>
      </c>
      <c r="AH69" t="s">
        <v>1108</v>
      </c>
      <c r="AJ69" t="s">
        <v>822</v>
      </c>
      <c r="AK69" t="s">
        <v>4881</v>
      </c>
      <c r="AL69" t="s">
        <v>4887</v>
      </c>
      <c r="AM69" t="s">
        <v>4888</v>
      </c>
      <c r="AN69">
        <v>26</v>
      </c>
      <c r="AP69" t="s">
        <v>834</v>
      </c>
      <c r="AQ69">
        <v>121</v>
      </c>
      <c r="AS69" t="s">
        <v>835</v>
      </c>
      <c r="AT69">
        <v>15</v>
      </c>
    </row>
    <row r="70" spans="2:46" x14ac:dyDescent="0.2">
      <c r="B70" t="s">
        <v>1101</v>
      </c>
      <c r="C70">
        <v>40</v>
      </c>
      <c r="G70" t="s">
        <v>837</v>
      </c>
      <c r="I70" t="s">
        <v>1042</v>
      </c>
      <c r="J70">
        <v>10</v>
      </c>
      <c r="L70" t="s">
        <v>1402</v>
      </c>
      <c r="M70">
        <v>2</v>
      </c>
      <c r="O70" t="s">
        <v>840</v>
      </c>
      <c r="P70">
        <v>61</v>
      </c>
      <c r="R70" t="s">
        <v>884</v>
      </c>
      <c r="S70" t="s">
        <v>4949</v>
      </c>
      <c r="U70" t="s">
        <v>842</v>
      </c>
      <c r="V70">
        <v>965</v>
      </c>
      <c r="X70" t="s">
        <v>886</v>
      </c>
      <c r="Y70">
        <v>7</v>
      </c>
      <c r="AA70" t="s">
        <v>848</v>
      </c>
      <c r="AB70">
        <v>77</v>
      </c>
      <c r="AD70" t="s">
        <v>949</v>
      </c>
      <c r="AE70">
        <v>38</v>
      </c>
      <c r="AG70" t="s">
        <v>1399</v>
      </c>
      <c r="AH70" t="s">
        <v>1400</v>
      </c>
      <c r="AJ70" t="s">
        <v>833</v>
      </c>
      <c r="AK70" t="s">
        <v>4881</v>
      </c>
      <c r="AL70" t="s">
        <v>4887</v>
      </c>
      <c r="AM70" t="s">
        <v>4888</v>
      </c>
      <c r="AN70">
        <v>27</v>
      </c>
      <c r="AP70" t="s">
        <v>848</v>
      </c>
      <c r="AQ70">
        <v>125</v>
      </c>
    </row>
    <row r="71" spans="2:46" x14ac:dyDescent="0.2">
      <c r="B71" t="s">
        <v>1132</v>
      </c>
      <c r="C71">
        <v>40</v>
      </c>
      <c r="E71" s="2" t="s">
        <v>1083</v>
      </c>
      <c r="G71" t="s">
        <v>849</v>
      </c>
      <c r="I71" t="s">
        <v>222</v>
      </c>
      <c r="J71">
        <v>13</v>
      </c>
      <c r="O71" t="s">
        <v>852</v>
      </c>
      <c r="P71">
        <v>38</v>
      </c>
      <c r="R71" t="s">
        <v>874</v>
      </c>
      <c r="S71" t="s">
        <v>4949</v>
      </c>
      <c r="U71" t="s">
        <v>853</v>
      </c>
      <c r="V71">
        <v>224</v>
      </c>
      <c r="X71" t="s">
        <v>905</v>
      </c>
      <c r="Y71">
        <v>6</v>
      </c>
      <c r="AA71" t="s">
        <v>858</v>
      </c>
      <c r="AB71">
        <v>78</v>
      </c>
      <c r="AD71" t="s">
        <v>739</v>
      </c>
      <c r="AE71">
        <v>40</v>
      </c>
      <c r="AG71" t="s">
        <v>1416</v>
      </c>
      <c r="AH71" t="s">
        <v>1417</v>
      </c>
      <c r="AJ71" t="s">
        <v>847</v>
      </c>
      <c r="AK71" t="s">
        <v>4880</v>
      </c>
      <c r="AL71" t="s">
        <v>4886</v>
      </c>
      <c r="AM71" t="s">
        <v>4886</v>
      </c>
      <c r="AN71">
        <v>12</v>
      </c>
      <c r="AP71" t="s">
        <v>858</v>
      </c>
      <c r="AQ71">
        <v>127</v>
      </c>
    </row>
    <row r="72" spans="2:46" x14ac:dyDescent="0.2">
      <c r="B72" t="s">
        <v>1144</v>
      </c>
      <c r="C72">
        <v>40</v>
      </c>
      <c r="E72" t="s">
        <v>854</v>
      </c>
      <c r="G72" t="s">
        <v>859</v>
      </c>
      <c r="I72" t="s">
        <v>1076</v>
      </c>
      <c r="J72">
        <v>22</v>
      </c>
      <c r="O72" t="s">
        <v>862</v>
      </c>
      <c r="P72">
        <v>70</v>
      </c>
      <c r="R72" t="s">
        <v>893</v>
      </c>
      <c r="S72" t="s">
        <v>4949</v>
      </c>
      <c r="U72" t="s">
        <v>864</v>
      </c>
      <c r="V72">
        <v>225</v>
      </c>
      <c r="X72" t="s">
        <v>905</v>
      </c>
      <c r="Y72">
        <v>6</v>
      </c>
      <c r="AA72" t="s">
        <v>870</v>
      </c>
      <c r="AB72">
        <v>79</v>
      </c>
      <c r="AD72" t="s">
        <v>753</v>
      </c>
      <c r="AE72">
        <v>41</v>
      </c>
      <c r="AG72" t="s">
        <v>1425</v>
      </c>
      <c r="AH72" t="s">
        <v>1426</v>
      </c>
      <c r="AJ72" t="s">
        <v>857</v>
      </c>
      <c r="AK72" t="s">
        <v>4881</v>
      </c>
      <c r="AL72" t="s">
        <v>4886</v>
      </c>
      <c r="AM72" t="s">
        <v>4888</v>
      </c>
      <c r="AN72">
        <v>22</v>
      </c>
      <c r="AP72" t="s">
        <v>870</v>
      </c>
      <c r="AQ72">
        <v>128</v>
      </c>
    </row>
    <row r="73" spans="2:46" x14ac:dyDescent="0.2">
      <c r="B73" t="s">
        <v>1155</v>
      </c>
      <c r="C73">
        <v>40</v>
      </c>
      <c r="E73" t="s">
        <v>866</v>
      </c>
      <c r="G73" t="s">
        <v>871</v>
      </c>
      <c r="I73" t="s">
        <v>1627</v>
      </c>
      <c r="J73">
        <v>25</v>
      </c>
      <c r="L73" s="2" t="s">
        <v>1419</v>
      </c>
      <c r="M73" t="s">
        <v>4781</v>
      </c>
      <c r="O73" t="s">
        <v>873</v>
      </c>
      <c r="P73">
        <v>15</v>
      </c>
      <c r="R73" t="s">
        <v>914</v>
      </c>
      <c r="S73" t="s">
        <v>4949</v>
      </c>
      <c r="U73" t="s">
        <v>875</v>
      </c>
      <c r="V73">
        <v>427</v>
      </c>
      <c r="X73" t="s">
        <v>926</v>
      </c>
      <c r="Y73">
        <v>1</v>
      </c>
      <c r="AA73" t="s">
        <v>880</v>
      </c>
      <c r="AB73">
        <v>80</v>
      </c>
      <c r="AD73" t="s">
        <v>789</v>
      </c>
      <c r="AE73">
        <v>45</v>
      </c>
      <c r="AG73" t="s">
        <v>1435</v>
      </c>
      <c r="AH73" t="s">
        <v>1436</v>
      </c>
      <c r="AP73" t="s">
        <v>880</v>
      </c>
      <c r="AQ73">
        <v>129</v>
      </c>
    </row>
    <row r="74" spans="2:46" x14ac:dyDescent="0.2">
      <c r="B74" t="s">
        <v>1178</v>
      </c>
      <c r="C74">
        <v>45</v>
      </c>
      <c r="E74" t="s">
        <v>876</v>
      </c>
      <c r="G74" t="s">
        <v>881</v>
      </c>
      <c r="I74" t="s">
        <v>907</v>
      </c>
      <c r="J74">
        <v>29</v>
      </c>
      <c r="L74" t="s">
        <v>1429</v>
      </c>
      <c r="M74">
        <v>1</v>
      </c>
      <c r="O74" t="s">
        <v>883</v>
      </c>
      <c r="P74">
        <v>2</v>
      </c>
      <c r="R74" t="s">
        <v>903</v>
      </c>
      <c r="S74" t="s">
        <v>4949</v>
      </c>
      <c r="U74" t="s">
        <v>885</v>
      </c>
      <c r="V74">
        <v>241</v>
      </c>
      <c r="X74" t="s">
        <v>926</v>
      </c>
      <c r="Y74">
        <v>1</v>
      </c>
      <c r="AA74" t="s">
        <v>807</v>
      </c>
      <c r="AB74">
        <v>81</v>
      </c>
      <c r="AG74" t="s">
        <v>1446</v>
      </c>
      <c r="AH74" t="s">
        <v>1447</v>
      </c>
      <c r="AP74" t="s">
        <v>807</v>
      </c>
      <c r="AQ74">
        <v>130</v>
      </c>
    </row>
    <row r="75" spans="2:46" x14ac:dyDescent="0.2">
      <c r="B75" t="s">
        <v>1189</v>
      </c>
      <c r="C75">
        <v>45</v>
      </c>
      <c r="E75" t="s">
        <v>222</v>
      </c>
      <c r="G75" t="s">
        <v>4783</v>
      </c>
      <c r="I75" t="s">
        <v>938</v>
      </c>
      <c r="J75">
        <v>35</v>
      </c>
      <c r="L75" t="s">
        <v>1439</v>
      </c>
      <c r="M75">
        <v>2</v>
      </c>
      <c r="O75" t="s">
        <v>892</v>
      </c>
      <c r="P75">
        <v>5</v>
      </c>
      <c r="R75" t="s">
        <v>945</v>
      </c>
      <c r="S75" t="s">
        <v>4948</v>
      </c>
      <c r="U75" t="s">
        <v>894</v>
      </c>
      <c r="V75">
        <v>242</v>
      </c>
      <c r="X75" t="s">
        <v>947</v>
      </c>
      <c r="Y75">
        <v>12</v>
      </c>
      <c r="AA75" t="s">
        <v>819</v>
      </c>
      <c r="AB75">
        <v>82</v>
      </c>
      <c r="AG75" t="s">
        <v>1459</v>
      </c>
      <c r="AH75" t="s">
        <v>1460</v>
      </c>
      <c r="AJ75" t="s">
        <v>3193</v>
      </c>
      <c r="AK75" t="s">
        <v>4781</v>
      </c>
      <c r="AP75" t="s">
        <v>819</v>
      </c>
      <c r="AQ75">
        <v>131</v>
      </c>
    </row>
    <row r="76" spans="2:46" x14ac:dyDescent="0.2">
      <c r="B76" t="s">
        <v>1167</v>
      </c>
      <c r="C76">
        <v>43</v>
      </c>
      <c r="E76" t="s">
        <v>895</v>
      </c>
      <c r="G76" t="s">
        <v>899</v>
      </c>
      <c r="I76" t="s">
        <v>1637</v>
      </c>
      <c r="J76">
        <v>37</v>
      </c>
      <c r="L76" t="s">
        <v>1451</v>
      </c>
      <c r="M76">
        <v>6</v>
      </c>
      <c r="O76" t="s">
        <v>902</v>
      </c>
      <c r="P76">
        <v>13</v>
      </c>
      <c r="R76" t="s">
        <v>956</v>
      </c>
      <c r="S76" t="s">
        <v>4948</v>
      </c>
      <c r="U76" t="s">
        <v>904</v>
      </c>
      <c r="V76">
        <v>243</v>
      </c>
      <c r="X76" t="s">
        <v>947</v>
      </c>
      <c r="Y76">
        <v>12</v>
      </c>
      <c r="AA76" t="s">
        <v>906</v>
      </c>
      <c r="AB76">
        <v>84</v>
      </c>
      <c r="AD76" s="2" t="s">
        <v>1031</v>
      </c>
      <c r="AE76" t="s">
        <v>4781</v>
      </c>
      <c r="AG76" t="s">
        <v>1408</v>
      </c>
      <c r="AH76" t="s">
        <v>1409</v>
      </c>
      <c r="AJ76" t="s">
        <v>991</v>
      </c>
      <c r="AK76">
        <v>17</v>
      </c>
      <c r="AP76" t="s">
        <v>906</v>
      </c>
      <c r="AQ76">
        <v>133</v>
      </c>
    </row>
    <row r="77" spans="2:46" x14ac:dyDescent="0.2">
      <c r="B77" t="s">
        <v>1201</v>
      </c>
      <c r="C77">
        <v>4</v>
      </c>
      <c r="E77" t="s">
        <v>907</v>
      </c>
      <c r="G77" t="s">
        <v>910</v>
      </c>
      <c r="I77" t="s">
        <v>739</v>
      </c>
      <c r="J77">
        <v>40</v>
      </c>
      <c r="L77" t="s">
        <v>1464</v>
      </c>
      <c r="M77">
        <v>5</v>
      </c>
      <c r="O77" t="s">
        <v>913</v>
      </c>
      <c r="P77">
        <v>12</v>
      </c>
      <c r="R77" t="s">
        <v>965</v>
      </c>
      <c r="S77" t="s">
        <v>4948</v>
      </c>
      <c r="U77" t="s">
        <v>915</v>
      </c>
      <c r="V77">
        <v>244</v>
      </c>
      <c r="X77" t="s">
        <v>967</v>
      </c>
      <c r="Y77">
        <v>9</v>
      </c>
      <c r="AA77" t="s">
        <v>916</v>
      </c>
      <c r="AB77">
        <v>85</v>
      </c>
      <c r="AD77" s="3" t="s">
        <v>2276</v>
      </c>
      <c r="AE77">
        <v>3</v>
      </c>
      <c r="AG77" t="s">
        <v>1472</v>
      </c>
      <c r="AH77" t="s">
        <v>1473</v>
      </c>
      <c r="AJ77" t="s">
        <v>1001</v>
      </c>
      <c r="AK77">
        <v>1</v>
      </c>
      <c r="AP77" t="s">
        <v>916</v>
      </c>
      <c r="AQ77">
        <v>134</v>
      </c>
    </row>
    <row r="78" spans="2:46" x14ac:dyDescent="0.2">
      <c r="B78" t="s">
        <v>1213</v>
      </c>
      <c r="C78">
        <v>40</v>
      </c>
      <c r="E78" t="s">
        <v>917</v>
      </c>
      <c r="G78" t="s">
        <v>920</v>
      </c>
      <c r="I78" t="s">
        <v>753</v>
      </c>
      <c r="J78">
        <v>41</v>
      </c>
      <c r="L78" t="s">
        <v>1478</v>
      </c>
      <c r="M78">
        <v>4</v>
      </c>
      <c r="O78" t="s">
        <v>923</v>
      </c>
      <c r="P78">
        <v>54</v>
      </c>
      <c r="R78" t="s">
        <v>976</v>
      </c>
      <c r="S78" t="s">
        <v>4948</v>
      </c>
      <c r="U78" t="s">
        <v>925</v>
      </c>
      <c r="V78">
        <v>245</v>
      </c>
      <c r="X78" t="s">
        <v>967</v>
      </c>
      <c r="Y78">
        <v>9</v>
      </c>
      <c r="AA78" t="s">
        <v>927</v>
      </c>
      <c r="AB78">
        <v>86</v>
      </c>
      <c r="AD78" s="3" t="s">
        <v>4922</v>
      </c>
      <c r="AE78">
        <v>2</v>
      </c>
      <c r="AG78" t="s">
        <v>1486</v>
      </c>
      <c r="AH78" t="s">
        <v>1487</v>
      </c>
      <c r="AJ78" t="s">
        <v>1263</v>
      </c>
      <c r="AK78">
        <v>100009</v>
      </c>
      <c r="AP78" t="s">
        <v>927</v>
      </c>
      <c r="AQ78">
        <v>138</v>
      </c>
    </row>
    <row r="79" spans="2:46" x14ac:dyDescent="0.2">
      <c r="B79" t="s">
        <v>1222</v>
      </c>
      <c r="C79">
        <v>40</v>
      </c>
      <c r="E79" t="s">
        <v>928</v>
      </c>
      <c r="G79" t="s">
        <v>932</v>
      </c>
      <c r="I79" t="s">
        <v>789</v>
      </c>
      <c r="J79">
        <v>45</v>
      </c>
      <c r="L79" t="s">
        <v>1491</v>
      </c>
      <c r="M79">
        <v>3</v>
      </c>
      <c r="R79" t="s">
        <v>986</v>
      </c>
      <c r="S79" t="s">
        <v>4950</v>
      </c>
      <c r="U79" t="s">
        <v>936</v>
      </c>
      <c r="V79">
        <v>246</v>
      </c>
      <c r="AA79" t="s">
        <v>937</v>
      </c>
      <c r="AB79">
        <v>87</v>
      </c>
      <c r="AD79" s="3" t="s">
        <v>2293</v>
      </c>
      <c r="AE79">
        <v>4</v>
      </c>
      <c r="AG79" t="s">
        <v>1499</v>
      </c>
      <c r="AH79" t="s">
        <v>1500</v>
      </c>
      <c r="AJ79" t="s">
        <v>1011</v>
      </c>
      <c r="AK79">
        <v>16</v>
      </c>
      <c r="AP79" t="s">
        <v>937</v>
      </c>
      <c r="AQ79">
        <v>139</v>
      </c>
    </row>
    <row r="80" spans="2:46" x14ac:dyDescent="0.2">
      <c r="E80" t="s">
        <v>938</v>
      </c>
      <c r="G80" t="s">
        <v>942</v>
      </c>
      <c r="R80" t="s">
        <v>996</v>
      </c>
      <c r="S80" t="s">
        <v>4948</v>
      </c>
      <c r="U80" t="s">
        <v>946</v>
      </c>
      <c r="V80">
        <v>247</v>
      </c>
      <c r="AA80" t="s">
        <v>948</v>
      </c>
      <c r="AB80">
        <v>88</v>
      </c>
      <c r="AD80" t="s">
        <v>1044</v>
      </c>
      <c r="AE80">
        <v>1</v>
      </c>
      <c r="AG80" t="s">
        <v>1510</v>
      </c>
      <c r="AH80" t="s">
        <v>1511</v>
      </c>
      <c r="AJ80" t="s">
        <v>1177</v>
      </c>
      <c r="AK80">
        <v>100001</v>
      </c>
      <c r="AP80" t="s">
        <v>948</v>
      </c>
      <c r="AQ80">
        <v>140</v>
      </c>
    </row>
    <row r="81" spans="2:43" x14ac:dyDescent="0.2">
      <c r="E81" t="s">
        <v>949</v>
      </c>
      <c r="G81" t="s">
        <v>953</v>
      </c>
      <c r="O81" s="2" t="s">
        <v>975</v>
      </c>
      <c r="P81" s="2" t="s">
        <v>4781</v>
      </c>
      <c r="R81" t="s">
        <v>1006</v>
      </c>
      <c r="S81" t="s">
        <v>4948</v>
      </c>
      <c r="U81" t="s">
        <v>957</v>
      </c>
      <c r="V81">
        <v>248</v>
      </c>
      <c r="X81" t="s">
        <v>4784</v>
      </c>
      <c r="Y81" t="s">
        <v>4781</v>
      </c>
      <c r="AA81" t="s">
        <v>958</v>
      </c>
      <c r="AB81">
        <v>89</v>
      </c>
      <c r="AG81" t="s">
        <v>2495</v>
      </c>
      <c r="AH81" t="s">
        <v>2496</v>
      </c>
      <c r="AJ81" t="s">
        <v>1188</v>
      </c>
      <c r="AK81">
        <v>100002</v>
      </c>
      <c r="AP81" t="s">
        <v>958</v>
      </c>
      <c r="AQ81">
        <v>141</v>
      </c>
    </row>
    <row r="82" spans="2:43" x14ac:dyDescent="0.2">
      <c r="B82" s="2" t="s">
        <v>1449</v>
      </c>
      <c r="C82" t="s">
        <v>4781</v>
      </c>
      <c r="E82" t="s">
        <v>739</v>
      </c>
      <c r="G82" t="s">
        <v>962</v>
      </c>
      <c r="I82" s="2" t="s">
        <v>1697</v>
      </c>
      <c r="J82" t="s">
        <v>4781</v>
      </c>
      <c r="L82" s="2" t="s">
        <v>1514</v>
      </c>
      <c r="M82" t="s">
        <v>4781</v>
      </c>
      <c r="O82" t="s">
        <v>985</v>
      </c>
      <c r="P82">
        <v>17</v>
      </c>
      <c r="R82" t="s">
        <v>924</v>
      </c>
      <c r="S82" t="s">
        <v>4949</v>
      </c>
      <c r="U82" t="s">
        <v>966</v>
      </c>
      <c r="V82">
        <v>249</v>
      </c>
      <c r="X82" t="s">
        <v>199</v>
      </c>
      <c r="Y82">
        <v>4</v>
      </c>
      <c r="AA82" t="s">
        <v>968</v>
      </c>
      <c r="AB82">
        <v>90</v>
      </c>
      <c r="AG82" t="s">
        <v>1993</v>
      </c>
      <c r="AH82" t="s">
        <v>1994</v>
      </c>
      <c r="AJ82" t="s">
        <v>1022</v>
      </c>
      <c r="AK82">
        <v>2</v>
      </c>
      <c r="AP82" t="s">
        <v>968</v>
      </c>
      <c r="AQ82">
        <v>142</v>
      </c>
    </row>
    <row r="83" spans="2:43" x14ac:dyDescent="0.2">
      <c r="B83" t="s">
        <v>1462</v>
      </c>
      <c r="C83">
        <v>9</v>
      </c>
      <c r="E83" t="s">
        <v>753</v>
      </c>
      <c r="G83" t="s">
        <v>972</v>
      </c>
      <c r="I83" t="s">
        <v>199</v>
      </c>
      <c r="J83">
        <v>4</v>
      </c>
      <c r="L83" t="s">
        <v>1526</v>
      </c>
      <c r="M83">
        <v>1</v>
      </c>
      <c r="O83" t="s">
        <v>995</v>
      </c>
      <c r="P83">
        <v>10</v>
      </c>
      <c r="R83" t="s">
        <v>935</v>
      </c>
      <c r="S83" t="s">
        <v>4949</v>
      </c>
      <c r="U83" t="s">
        <v>977</v>
      </c>
      <c r="V83">
        <v>171</v>
      </c>
      <c r="X83" t="s">
        <v>1042</v>
      </c>
      <c r="Y83">
        <v>10</v>
      </c>
      <c r="AA83" t="s">
        <v>978</v>
      </c>
      <c r="AB83">
        <v>91</v>
      </c>
      <c r="AD83" s="2" t="s">
        <v>1128</v>
      </c>
      <c r="AE83" t="s">
        <v>4781</v>
      </c>
      <c r="AG83" t="s">
        <v>2002</v>
      </c>
      <c r="AH83" t="s">
        <v>2003</v>
      </c>
      <c r="AJ83" t="s">
        <v>1034</v>
      </c>
      <c r="AK83">
        <v>3</v>
      </c>
      <c r="AP83" t="s">
        <v>978</v>
      </c>
      <c r="AQ83">
        <v>143</v>
      </c>
    </row>
    <row r="84" spans="2:43" x14ac:dyDescent="0.2">
      <c r="B84" t="s">
        <v>1475</v>
      </c>
      <c r="C84">
        <v>13</v>
      </c>
      <c r="E84" t="s">
        <v>789</v>
      </c>
      <c r="G84" t="s">
        <v>982</v>
      </c>
      <c r="I84" t="s">
        <v>1042</v>
      </c>
      <c r="J84">
        <v>10</v>
      </c>
      <c r="L84" t="s">
        <v>1537</v>
      </c>
      <c r="M84">
        <v>2</v>
      </c>
      <c r="O84" t="s">
        <v>1005</v>
      </c>
      <c r="P84">
        <v>12</v>
      </c>
      <c r="R84" t="s">
        <v>1017</v>
      </c>
      <c r="S84" t="s">
        <v>4949</v>
      </c>
      <c r="U84" t="s">
        <v>987</v>
      </c>
      <c r="V84">
        <v>187</v>
      </c>
      <c r="X84" t="s">
        <v>1054</v>
      </c>
      <c r="Y84">
        <v>89</v>
      </c>
      <c r="AA84" t="s">
        <v>988</v>
      </c>
      <c r="AB84">
        <v>92</v>
      </c>
      <c r="AD84" t="s">
        <v>1163</v>
      </c>
      <c r="AE84">
        <v>3</v>
      </c>
      <c r="AG84" t="s">
        <v>1978</v>
      </c>
      <c r="AH84" t="s">
        <v>1979</v>
      </c>
      <c r="AJ84" t="s">
        <v>1100</v>
      </c>
      <c r="AK84">
        <v>5</v>
      </c>
      <c r="AP84" t="s">
        <v>988</v>
      </c>
      <c r="AQ84">
        <v>144</v>
      </c>
    </row>
    <row r="85" spans="2:43" x14ac:dyDescent="0.2">
      <c r="B85" t="s">
        <v>1489</v>
      </c>
      <c r="C85">
        <v>1</v>
      </c>
      <c r="G85" t="s">
        <v>993</v>
      </c>
      <c r="I85" t="s">
        <v>1054</v>
      </c>
      <c r="J85">
        <v>89</v>
      </c>
      <c r="O85" t="s">
        <v>1016</v>
      </c>
      <c r="P85">
        <v>21</v>
      </c>
      <c r="R85" t="s">
        <v>1028</v>
      </c>
      <c r="S85" t="s">
        <v>4949</v>
      </c>
      <c r="U85" t="s">
        <v>997</v>
      </c>
      <c r="V85">
        <v>2</v>
      </c>
      <c r="X85" t="s">
        <v>1065</v>
      </c>
      <c r="Y85">
        <v>85</v>
      </c>
      <c r="AA85" t="s">
        <v>998</v>
      </c>
      <c r="AB85">
        <v>93</v>
      </c>
      <c r="AD85" t="s">
        <v>1151</v>
      </c>
      <c r="AE85">
        <v>2</v>
      </c>
      <c r="AG85" t="s">
        <v>1986</v>
      </c>
      <c r="AH85" t="s">
        <v>1987</v>
      </c>
      <c r="AJ85" t="s">
        <v>1109</v>
      </c>
      <c r="AK85">
        <v>6</v>
      </c>
      <c r="AP85" t="s">
        <v>998</v>
      </c>
      <c r="AQ85">
        <v>145</v>
      </c>
    </row>
    <row r="86" spans="2:43" x14ac:dyDescent="0.2">
      <c r="B86" t="s">
        <v>1502</v>
      </c>
      <c r="C86">
        <v>6</v>
      </c>
      <c r="G86" t="s">
        <v>1003</v>
      </c>
      <c r="I86" t="s">
        <v>1065</v>
      </c>
      <c r="J86">
        <v>85</v>
      </c>
      <c r="O86" t="s">
        <v>1027</v>
      </c>
      <c r="P86">
        <v>14</v>
      </c>
      <c r="R86" t="s">
        <v>1040</v>
      </c>
      <c r="S86" t="s">
        <v>4949</v>
      </c>
      <c r="U86" t="s">
        <v>1007</v>
      </c>
      <c r="V86">
        <v>360</v>
      </c>
      <c r="X86" t="s">
        <v>1076</v>
      </c>
      <c r="Y86">
        <v>22</v>
      </c>
      <c r="AA86" t="s">
        <v>1008</v>
      </c>
      <c r="AB86">
        <v>399</v>
      </c>
      <c r="AD86" t="s">
        <v>1140</v>
      </c>
      <c r="AE86">
        <v>1</v>
      </c>
      <c r="AG86" t="s">
        <v>2273</v>
      </c>
      <c r="AH86" t="s">
        <v>2274</v>
      </c>
      <c r="AJ86" t="s">
        <v>1047</v>
      </c>
      <c r="AK86">
        <v>4</v>
      </c>
      <c r="AP86" t="s">
        <v>1008</v>
      </c>
      <c r="AQ86">
        <v>146</v>
      </c>
    </row>
    <row r="87" spans="2:43" x14ac:dyDescent="0.2">
      <c r="B87" t="s">
        <v>1512</v>
      </c>
      <c r="C87">
        <v>5</v>
      </c>
      <c r="E87" s="2" t="s">
        <v>1477</v>
      </c>
      <c r="G87" t="s">
        <v>1013</v>
      </c>
      <c r="I87" t="s">
        <v>1076</v>
      </c>
      <c r="J87">
        <v>22</v>
      </c>
      <c r="L87" s="2" t="s">
        <v>1570</v>
      </c>
      <c r="M87" t="s">
        <v>4781</v>
      </c>
      <c r="O87" t="s">
        <v>1039</v>
      </c>
      <c r="P87">
        <v>11</v>
      </c>
      <c r="R87" t="s">
        <v>1052</v>
      </c>
      <c r="S87" t="s">
        <v>4949</v>
      </c>
      <c r="U87" t="s">
        <v>1018</v>
      </c>
      <c r="V87">
        <v>1</v>
      </c>
      <c r="X87" t="s">
        <v>938</v>
      </c>
      <c r="Y87">
        <v>35</v>
      </c>
      <c r="AA87" t="s">
        <v>1019</v>
      </c>
      <c r="AB87">
        <v>94</v>
      </c>
      <c r="AG87" t="s">
        <v>125</v>
      </c>
      <c r="AH87" t="s">
        <v>126</v>
      </c>
      <c r="AJ87" t="s">
        <v>1119</v>
      </c>
      <c r="AK87">
        <v>7</v>
      </c>
      <c r="AP87" t="s">
        <v>1019</v>
      </c>
      <c r="AQ87">
        <v>147</v>
      </c>
    </row>
    <row r="88" spans="2:43" ht="15" x14ac:dyDescent="0.25">
      <c r="B88" t="s">
        <v>1524</v>
      </c>
      <c r="C88">
        <v>2</v>
      </c>
      <c r="E88" s="25" t="s">
        <v>199</v>
      </c>
      <c r="G88" t="s">
        <v>1024</v>
      </c>
      <c r="I88" t="s">
        <v>938</v>
      </c>
      <c r="J88">
        <v>35</v>
      </c>
      <c r="L88" t="s">
        <v>199</v>
      </c>
      <c r="M88">
        <v>4</v>
      </c>
      <c r="O88" t="s">
        <v>1051</v>
      </c>
      <c r="P88">
        <v>13</v>
      </c>
      <c r="R88" t="s">
        <v>1063</v>
      </c>
      <c r="S88" t="s">
        <v>4949</v>
      </c>
      <c r="U88" t="s">
        <v>1029</v>
      </c>
      <c r="V88">
        <v>351</v>
      </c>
      <c r="AA88" t="s">
        <v>1030</v>
      </c>
      <c r="AB88">
        <v>95</v>
      </c>
      <c r="AG88" t="s">
        <v>2407</v>
      </c>
      <c r="AH88" t="s">
        <v>2408</v>
      </c>
      <c r="AJ88" t="s">
        <v>1131</v>
      </c>
      <c r="AK88">
        <v>8</v>
      </c>
      <c r="AP88" t="s">
        <v>1030</v>
      </c>
      <c r="AQ88">
        <v>149</v>
      </c>
    </row>
    <row r="89" spans="2:43" x14ac:dyDescent="0.2">
      <c r="B89" t="s">
        <v>1535</v>
      </c>
      <c r="C89">
        <v>7</v>
      </c>
      <c r="E89" s="3" t="s">
        <v>222</v>
      </c>
      <c r="G89" t="s">
        <v>1036</v>
      </c>
      <c r="L89" t="s">
        <v>1042</v>
      </c>
      <c r="M89">
        <v>10</v>
      </c>
      <c r="O89" t="s">
        <v>1062</v>
      </c>
      <c r="P89">
        <v>18</v>
      </c>
      <c r="R89" t="s">
        <v>1074</v>
      </c>
      <c r="S89" t="s">
        <v>4949</v>
      </c>
      <c r="U89" t="s">
        <v>1041</v>
      </c>
      <c r="V89">
        <v>352</v>
      </c>
      <c r="AA89" t="s">
        <v>1043</v>
      </c>
      <c r="AB89">
        <v>96</v>
      </c>
      <c r="AD89" s="2" t="s">
        <v>1218</v>
      </c>
      <c r="AE89" t="s">
        <v>4781</v>
      </c>
      <c r="AG89" t="s">
        <v>136</v>
      </c>
      <c r="AH89" t="s">
        <v>137</v>
      </c>
      <c r="AJ89" t="s">
        <v>1143</v>
      </c>
      <c r="AK89">
        <v>9</v>
      </c>
      <c r="AP89" t="s">
        <v>1043</v>
      </c>
      <c r="AQ89">
        <v>150</v>
      </c>
    </row>
    <row r="90" spans="2:43" x14ac:dyDescent="0.2">
      <c r="B90" t="s">
        <v>1545</v>
      </c>
      <c r="C90">
        <v>14</v>
      </c>
      <c r="E90" s="3" t="s">
        <v>1627</v>
      </c>
      <c r="G90" t="s">
        <v>1049</v>
      </c>
      <c r="L90" t="s">
        <v>222</v>
      </c>
      <c r="M90">
        <v>13</v>
      </c>
      <c r="O90" t="s">
        <v>1073</v>
      </c>
      <c r="P90">
        <v>8</v>
      </c>
      <c r="R90" t="s">
        <v>1085</v>
      </c>
      <c r="S90" t="s">
        <v>4948</v>
      </c>
      <c r="U90" t="s">
        <v>1053</v>
      </c>
      <c r="V90">
        <v>361</v>
      </c>
      <c r="X90" s="2" t="s">
        <v>1126</v>
      </c>
      <c r="Y90" t="s">
        <v>4781</v>
      </c>
      <c r="AA90" t="s">
        <v>1055</v>
      </c>
      <c r="AB90">
        <v>97</v>
      </c>
      <c r="AD90" t="s">
        <v>1228</v>
      </c>
      <c r="AE90">
        <v>1</v>
      </c>
      <c r="AG90" t="s">
        <v>2479</v>
      </c>
      <c r="AH90" t="s">
        <v>2480</v>
      </c>
      <c r="AJ90" t="s">
        <v>1058</v>
      </c>
      <c r="AK90">
        <v>10</v>
      </c>
      <c r="AP90" t="s">
        <v>1055</v>
      </c>
      <c r="AQ90">
        <v>151</v>
      </c>
    </row>
    <row r="91" spans="2:43" ht="15" x14ac:dyDescent="0.25">
      <c r="B91" t="s">
        <v>1555</v>
      </c>
      <c r="C91">
        <v>8</v>
      </c>
      <c r="E91" s="25" t="s">
        <v>938</v>
      </c>
      <c r="G91" t="s">
        <v>1060</v>
      </c>
      <c r="I91" s="2" t="s">
        <v>1764</v>
      </c>
      <c r="J91" t="s">
        <v>4781</v>
      </c>
      <c r="L91" t="s">
        <v>771</v>
      </c>
      <c r="M91">
        <v>21</v>
      </c>
      <c r="O91" t="s">
        <v>1084</v>
      </c>
      <c r="P91">
        <v>7</v>
      </c>
      <c r="R91" t="s">
        <v>1095</v>
      </c>
      <c r="S91" t="s">
        <v>4948</v>
      </c>
      <c r="U91" t="s">
        <v>1064</v>
      </c>
      <c r="V91">
        <v>353</v>
      </c>
      <c r="X91" t="s">
        <v>1138</v>
      </c>
      <c r="Y91">
        <v>1</v>
      </c>
      <c r="AA91" t="s">
        <v>1066</v>
      </c>
      <c r="AB91">
        <v>98</v>
      </c>
      <c r="AD91" t="s">
        <v>1249</v>
      </c>
      <c r="AE91">
        <v>3</v>
      </c>
      <c r="AG91" t="s">
        <v>2483</v>
      </c>
      <c r="AH91" t="s">
        <v>2484</v>
      </c>
      <c r="AJ91" t="s">
        <v>1154</v>
      </c>
      <c r="AK91">
        <v>11</v>
      </c>
      <c r="AP91" t="s">
        <v>1066</v>
      </c>
      <c r="AQ91">
        <v>152</v>
      </c>
    </row>
    <row r="92" spans="2:43" ht="15" x14ac:dyDescent="0.25">
      <c r="B92" t="s">
        <v>1581</v>
      </c>
      <c r="C92">
        <v>12</v>
      </c>
      <c r="E92" s="25" t="s">
        <v>739</v>
      </c>
      <c r="G92" t="s">
        <v>1071</v>
      </c>
      <c r="I92" t="s">
        <v>1138</v>
      </c>
      <c r="J92">
        <v>1</v>
      </c>
      <c r="L92" t="s">
        <v>938</v>
      </c>
      <c r="M92">
        <v>35</v>
      </c>
      <c r="O92" t="s">
        <v>1094</v>
      </c>
      <c r="P92">
        <v>19</v>
      </c>
      <c r="R92" t="s">
        <v>1104</v>
      </c>
      <c r="S92" t="s">
        <v>4948</v>
      </c>
      <c r="U92" t="s">
        <v>1075</v>
      </c>
      <c r="V92">
        <v>365</v>
      </c>
      <c r="X92" t="s">
        <v>1149</v>
      </c>
      <c r="Y92">
        <v>2</v>
      </c>
      <c r="AA92" t="s">
        <v>1077</v>
      </c>
      <c r="AB92">
        <v>100</v>
      </c>
      <c r="AD92" t="s">
        <v>1260</v>
      </c>
      <c r="AE92">
        <v>4</v>
      </c>
      <c r="AG92" t="s">
        <v>710</v>
      </c>
      <c r="AH92" t="s">
        <v>711</v>
      </c>
      <c r="AJ92" t="s">
        <v>1069</v>
      </c>
      <c r="AK92">
        <v>12</v>
      </c>
      <c r="AP92" t="s">
        <v>1077</v>
      </c>
      <c r="AQ92">
        <v>153</v>
      </c>
    </row>
    <row r="93" spans="2:43" ht="15" x14ac:dyDescent="0.25">
      <c r="B93" t="s">
        <v>1567</v>
      </c>
      <c r="C93">
        <v>10</v>
      </c>
      <c r="E93" s="25" t="s">
        <v>753</v>
      </c>
      <c r="G93" t="s">
        <v>1082</v>
      </c>
      <c r="I93" t="s">
        <v>1149</v>
      </c>
      <c r="J93">
        <v>2</v>
      </c>
      <c r="L93" t="s">
        <v>1637</v>
      </c>
      <c r="M93">
        <v>37</v>
      </c>
      <c r="O93" t="s">
        <v>1094</v>
      </c>
      <c r="P93">
        <v>20</v>
      </c>
      <c r="R93" t="s">
        <v>1114</v>
      </c>
      <c r="S93" t="s">
        <v>4948</v>
      </c>
      <c r="U93" t="s">
        <v>1086</v>
      </c>
      <c r="V93">
        <v>5</v>
      </c>
      <c r="X93" t="s">
        <v>1161</v>
      </c>
      <c r="Y93">
        <v>3</v>
      </c>
      <c r="AA93" t="s">
        <v>1087</v>
      </c>
      <c r="AB93">
        <v>101</v>
      </c>
      <c r="AD93" t="s">
        <v>1272</v>
      </c>
      <c r="AE93">
        <v>5</v>
      </c>
      <c r="AG93" t="s">
        <v>877</v>
      </c>
      <c r="AH93" t="s">
        <v>878</v>
      </c>
      <c r="AJ93" t="s">
        <v>1080</v>
      </c>
      <c r="AK93">
        <v>13</v>
      </c>
      <c r="AP93" t="s">
        <v>1087</v>
      </c>
      <c r="AQ93">
        <v>154</v>
      </c>
    </row>
    <row r="94" spans="2:43" ht="15" x14ac:dyDescent="0.25">
      <c r="B94" t="s">
        <v>1592</v>
      </c>
      <c r="C94">
        <v>3</v>
      </c>
      <c r="E94" s="25" t="s">
        <v>789</v>
      </c>
      <c r="G94" t="s">
        <v>1092</v>
      </c>
      <c r="I94" t="s">
        <v>1161</v>
      </c>
      <c r="J94">
        <v>3</v>
      </c>
      <c r="L94" t="s">
        <v>739</v>
      </c>
      <c r="M94">
        <v>40</v>
      </c>
      <c r="O94" t="s">
        <v>1113</v>
      </c>
      <c r="P94">
        <v>5</v>
      </c>
      <c r="R94" t="s">
        <v>1124</v>
      </c>
      <c r="S94" t="s">
        <v>4948</v>
      </c>
      <c r="U94" t="s">
        <v>1096</v>
      </c>
      <c r="V94">
        <v>4</v>
      </c>
      <c r="X94" t="s">
        <v>1173</v>
      </c>
      <c r="Y94">
        <v>4</v>
      </c>
      <c r="AA94" t="s">
        <v>1097</v>
      </c>
      <c r="AB94">
        <v>102</v>
      </c>
      <c r="AD94" t="s">
        <v>1238</v>
      </c>
      <c r="AE94">
        <v>2</v>
      </c>
      <c r="AG94" t="s">
        <v>2206</v>
      </c>
      <c r="AH94" t="s">
        <v>2207</v>
      </c>
      <c r="AJ94" t="s">
        <v>1090</v>
      </c>
      <c r="AK94">
        <v>14</v>
      </c>
      <c r="AP94" t="s">
        <v>1097</v>
      </c>
      <c r="AQ94">
        <v>155</v>
      </c>
    </row>
    <row r="95" spans="2:43" x14ac:dyDescent="0.2">
      <c r="B95" t="s">
        <v>1603</v>
      </c>
      <c r="C95">
        <v>4</v>
      </c>
      <c r="G95" t="s">
        <v>1102</v>
      </c>
      <c r="I95" t="s">
        <v>1173</v>
      </c>
      <c r="J95">
        <v>4</v>
      </c>
      <c r="L95" t="s">
        <v>753</v>
      </c>
      <c r="M95">
        <v>41</v>
      </c>
      <c r="O95" t="s">
        <v>1123</v>
      </c>
      <c r="P95">
        <v>4</v>
      </c>
      <c r="R95" t="s">
        <v>1136</v>
      </c>
      <c r="S95" t="s">
        <v>4948</v>
      </c>
      <c r="U95" t="s">
        <v>1105</v>
      </c>
      <c r="V95">
        <v>364</v>
      </c>
      <c r="X95" t="s">
        <v>1184</v>
      </c>
      <c r="Y95">
        <v>5</v>
      </c>
      <c r="AA95" t="s">
        <v>1106</v>
      </c>
      <c r="AB95">
        <v>103</v>
      </c>
      <c r="AG95" t="s">
        <v>1117</v>
      </c>
      <c r="AH95" t="s">
        <v>1118</v>
      </c>
      <c r="AJ95" t="s">
        <v>1199</v>
      </c>
      <c r="AK95">
        <v>100003</v>
      </c>
      <c r="AP95" t="s">
        <v>1106</v>
      </c>
      <c r="AQ95">
        <v>157</v>
      </c>
    </row>
    <row r="96" spans="2:43" x14ac:dyDescent="0.2">
      <c r="B96" t="s">
        <v>1614</v>
      </c>
      <c r="C96">
        <v>11</v>
      </c>
      <c r="G96" t="s">
        <v>1111</v>
      </c>
      <c r="I96" t="s">
        <v>1184</v>
      </c>
      <c r="J96">
        <v>5</v>
      </c>
      <c r="L96" t="s">
        <v>789</v>
      </c>
      <c r="M96">
        <v>45</v>
      </c>
      <c r="O96" t="s">
        <v>1135</v>
      </c>
      <c r="P96">
        <v>3</v>
      </c>
      <c r="R96" t="s">
        <v>1147</v>
      </c>
      <c r="S96" t="s">
        <v>4949</v>
      </c>
      <c r="U96" t="s">
        <v>1115</v>
      </c>
      <c r="V96">
        <v>3</v>
      </c>
      <c r="X96" t="s">
        <v>1195</v>
      </c>
      <c r="Y96">
        <v>6</v>
      </c>
      <c r="AA96" t="s">
        <v>1116</v>
      </c>
      <c r="AB96">
        <v>104</v>
      </c>
      <c r="AG96" t="s">
        <v>950</v>
      </c>
      <c r="AH96" t="s">
        <v>951</v>
      </c>
      <c r="AJ96" t="s">
        <v>1166</v>
      </c>
      <c r="AK96">
        <v>15</v>
      </c>
      <c r="AP96" t="s">
        <v>1116</v>
      </c>
      <c r="AQ96">
        <v>158</v>
      </c>
    </row>
    <row r="97" spans="2:43" x14ac:dyDescent="0.2">
      <c r="B97" t="s">
        <v>1625</v>
      </c>
      <c r="C97">
        <v>15</v>
      </c>
      <c r="E97" s="3" t="s">
        <v>4774</v>
      </c>
      <c r="G97" t="s">
        <v>1121</v>
      </c>
      <c r="I97" t="s">
        <v>1195</v>
      </c>
      <c r="J97">
        <v>6</v>
      </c>
      <c r="O97" t="s">
        <v>1146</v>
      </c>
      <c r="P97">
        <v>16</v>
      </c>
      <c r="R97" t="s">
        <v>1159</v>
      </c>
      <c r="S97" t="s">
        <v>4949</v>
      </c>
      <c r="U97" t="s">
        <v>1125</v>
      </c>
      <c r="V97">
        <v>356</v>
      </c>
      <c r="X97" t="s">
        <v>1207</v>
      </c>
      <c r="Y97">
        <v>7</v>
      </c>
      <c r="AA97" t="s">
        <v>1127</v>
      </c>
      <c r="AB97">
        <v>106</v>
      </c>
      <c r="AD97" s="2" t="s">
        <v>1310</v>
      </c>
      <c r="AE97" t="s">
        <v>4781</v>
      </c>
      <c r="AG97" t="s">
        <v>2487</v>
      </c>
      <c r="AH97" t="s">
        <v>2488</v>
      </c>
      <c r="AJ97" t="s">
        <v>1211</v>
      </c>
      <c r="AK97">
        <v>100004</v>
      </c>
      <c r="AP97" t="s">
        <v>1127</v>
      </c>
      <c r="AQ97">
        <v>160</v>
      </c>
    </row>
    <row r="98" spans="2:43" x14ac:dyDescent="0.2">
      <c r="E98" t="s">
        <v>4983</v>
      </c>
      <c r="G98" t="s">
        <v>1133</v>
      </c>
      <c r="I98" t="s">
        <v>1207</v>
      </c>
      <c r="J98">
        <v>7</v>
      </c>
      <c r="L98" s="2"/>
      <c r="O98" t="s">
        <v>1158</v>
      </c>
      <c r="P98">
        <v>15</v>
      </c>
      <c r="R98" t="s">
        <v>1171</v>
      </c>
      <c r="S98" t="s">
        <v>4949</v>
      </c>
      <c r="U98" t="s">
        <v>1137</v>
      </c>
      <c r="V98">
        <v>357</v>
      </c>
      <c r="X98" t="s">
        <v>1217</v>
      </c>
      <c r="Y98">
        <v>8</v>
      </c>
      <c r="AA98" t="s">
        <v>1139</v>
      </c>
      <c r="AB98">
        <v>107</v>
      </c>
      <c r="AD98" t="s">
        <v>199</v>
      </c>
      <c r="AE98">
        <v>4</v>
      </c>
      <c r="AG98" t="s">
        <v>1009</v>
      </c>
      <c r="AH98" t="s">
        <v>1010</v>
      </c>
      <c r="AJ98" t="s">
        <v>1221</v>
      </c>
      <c r="AK98">
        <v>100005</v>
      </c>
      <c r="AP98" t="s">
        <v>1139</v>
      </c>
      <c r="AQ98">
        <v>161</v>
      </c>
    </row>
    <row r="99" spans="2:43" x14ac:dyDescent="0.2">
      <c r="E99" t="s">
        <v>4984</v>
      </c>
      <c r="G99" t="s">
        <v>4785</v>
      </c>
      <c r="I99" t="s">
        <v>1217</v>
      </c>
      <c r="J99">
        <v>8</v>
      </c>
      <c r="L99" t="s">
        <v>1688</v>
      </c>
      <c r="M99" t="s">
        <v>4781</v>
      </c>
      <c r="O99" t="s">
        <v>1170</v>
      </c>
      <c r="P99">
        <v>1</v>
      </c>
      <c r="R99" t="s">
        <v>1193</v>
      </c>
      <c r="S99" t="s">
        <v>4949</v>
      </c>
      <c r="U99" t="s">
        <v>1148</v>
      </c>
      <c r="V99">
        <v>358</v>
      </c>
      <c r="X99" t="s">
        <v>1227</v>
      </c>
      <c r="Y99">
        <v>9</v>
      </c>
      <c r="AA99" t="s">
        <v>1150</v>
      </c>
      <c r="AB99">
        <v>108</v>
      </c>
      <c r="AD99" t="s">
        <v>265</v>
      </c>
      <c r="AE99">
        <v>11</v>
      </c>
      <c r="AG99" t="s">
        <v>939</v>
      </c>
      <c r="AH99" t="s">
        <v>940</v>
      </c>
      <c r="AJ99" t="s">
        <v>1231</v>
      </c>
      <c r="AK99">
        <v>100006</v>
      </c>
      <c r="AP99" t="s">
        <v>1150</v>
      </c>
      <c r="AQ99">
        <v>162</v>
      </c>
    </row>
    <row r="100" spans="2:43" ht="15" x14ac:dyDescent="0.25">
      <c r="B100" s="2" t="s">
        <v>1661</v>
      </c>
      <c r="C100" s="3" t="s">
        <v>4942</v>
      </c>
      <c r="E100" t="s">
        <v>4976</v>
      </c>
      <c r="G100" t="s">
        <v>1156</v>
      </c>
      <c r="I100" t="s">
        <v>1227</v>
      </c>
      <c r="J100">
        <v>9</v>
      </c>
      <c r="L100" s="25" t="s">
        <v>199</v>
      </c>
      <c r="M100" s="25">
        <v>4</v>
      </c>
      <c r="O100" t="s">
        <v>1181</v>
      </c>
      <c r="P100">
        <v>6</v>
      </c>
      <c r="R100" t="s">
        <v>1205</v>
      </c>
      <c r="S100" t="s">
        <v>4949</v>
      </c>
      <c r="U100" t="s">
        <v>1160</v>
      </c>
      <c r="V100">
        <v>359</v>
      </c>
      <c r="X100" t="s">
        <v>1237</v>
      </c>
      <c r="Y100">
        <v>10</v>
      </c>
      <c r="AA100" t="s">
        <v>1162</v>
      </c>
      <c r="AB100">
        <v>109</v>
      </c>
      <c r="AD100" t="s">
        <v>222</v>
      </c>
      <c r="AE100">
        <v>13</v>
      </c>
      <c r="AG100" t="s">
        <v>999</v>
      </c>
      <c r="AH100" t="s">
        <v>1000</v>
      </c>
      <c r="AJ100" t="s">
        <v>1241</v>
      </c>
      <c r="AK100">
        <v>100007</v>
      </c>
      <c r="AP100" t="s">
        <v>1162</v>
      </c>
      <c r="AQ100">
        <v>163</v>
      </c>
    </row>
    <row r="101" spans="2:43" ht="15" x14ac:dyDescent="0.25">
      <c r="B101" t="s">
        <v>1669</v>
      </c>
      <c r="C101" t="b">
        <v>0</v>
      </c>
      <c r="E101" t="s">
        <v>4975</v>
      </c>
      <c r="G101" t="s">
        <v>1168</v>
      </c>
      <c r="I101" t="s">
        <v>1237</v>
      </c>
      <c r="J101">
        <v>10</v>
      </c>
      <c r="L101" s="25" t="s">
        <v>222</v>
      </c>
      <c r="M101" s="25">
        <v>13</v>
      </c>
      <c r="O101" t="s">
        <v>1192</v>
      </c>
      <c r="P101">
        <v>2</v>
      </c>
      <c r="R101" t="s">
        <v>1215</v>
      </c>
      <c r="S101" t="s">
        <v>4949</v>
      </c>
      <c r="U101" t="s">
        <v>1172</v>
      </c>
      <c r="V101">
        <v>6</v>
      </c>
      <c r="X101" t="s">
        <v>1247</v>
      </c>
      <c r="Y101">
        <v>11</v>
      </c>
      <c r="AA101" t="s">
        <v>1174</v>
      </c>
      <c r="AB101">
        <v>110</v>
      </c>
      <c r="AD101" t="s">
        <v>1348</v>
      </c>
      <c r="AE101">
        <v>16</v>
      </c>
      <c r="AG101" t="s">
        <v>2332</v>
      </c>
      <c r="AH101" t="s">
        <v>2333</v>
      </c>
      <c r="AJ101" t="s">
        <v>1252</v>
      </c>
      <c r="AK101">
        <v>100008</v>
      </c>
      <c r="AP101" t="s">
        <v>1174</v>
      </c>
      <c r="AQ101">
        <v>164</v>
      </c>
    </row>
    <row r="102" spans="2:43" ht="15" x14ac:dyDescent="0.25">
      <c r="B102" t="s">
        <v>1678</v>
      </c>
      <c r="C102" t="b">
        <v>0</v>
      </c>
      <c r="E102" t="s">
        <v>4974</v>
      </c>
      <c r="G102" t="s">
        <v>1179</v>
      </c>
      <c r="I102" t="s">
        <v>1247</v>
      </c>
      <c r="J102">
        <v>11</v>
      </c>
      <c r="L102" s="25" t="s">
        <v>1717</v>
      </c>
      <c r="M102" s="25">
        <v>20</v>
      </c>
      <c r="O102" t="s">
        <v>1204</v>
      </c>
      <c r="P102">
        <v>9</v>
      </c>
      <c r="R102" t="s">
        <v>1182</v>
      </c>
      <c r="S102" t="s">
        <v>4949</v>
      </c>
      <c r="U102" t="s">
        <v>1183</v>
      </c>
      <c r="V102">
        <v>362</v>
      </c>
      <c r="X102" t="s">
        <v>1258</v>
      </c>
      <c r="Y102">
        <v>12</v>
      </c>
      <c r="AA102" t="s">
        <v>1185</v>
      </c>
      <c r="AB102">
        <v>111</v>
      </c>
      <c r="AD102" t="s">
        <v>1358</v>
      </c>
      <c r="AE102">
        <v>19</v>
      </c>
      <c r="AG102" t="s">
        <v>2364</v>
      </c>
      <c r="AH102" t="s">
        <v>2365</v>
      </c>
      <c r="AP102" t="s">
        <v>1185</v>
      </c>
      <c r="AQ102">
        <v>166</v>
      </c>
    </row>
    <row r="103" spans="2:43" x14ac:dyDescent="0.2">
      <c r="B103" t="s">
        <v>1796</v>
      </c>
      <c r="C103" t="b">
        <v>0</v>
      </c>
      <c r="E103" t="s">
        <v>4973</v>
      </c>
      <c r="G103" t="s">
        <v>1190</v>
      </c>
      <c r="I103" t="s">
        <v>1258</v>
      </c>
      <c r="J103">
        <v>12</v>
      </c>
      <c r="L103" t="s">
        <v>907</v>
      </c>
      <c r="M103">
        <v>29</v>
      </c>
      <c r="R103" t="s">
        <v>1225</v>
      </c>
      <c r="S103" t="s">
        <v>4949</v>
      </c>
      <c r="U103" t="s">
        <v>1194</v>
      </c>
      <c r="V103">
        <v>363</v>
      </c>
      <c r="X103" t="s">
        <v>1270</v>
      </c>
      <c r="Y103">
        <v>13</v>
      </c>
      <c r="AA103" t="s">
        <v>1200</v>
      </c>
      <c r="AB103">
        <v>112</v>
      </c>
      <c r="AD103" t="s">
        <v>917</v>
      </c>
      <c r="AE103">
        <v>32</v>
      </c>
      <c r="AG103" t="s">
        <v>2340</v>
      </c>
      <c r="AH103" t="s">
        <v>2341</v>
      </c>
      <c r="AP103" t="s">
        <v>1200</v>
      </c>
      <c r="AQ103">
        <v>167</v>
      </c>
    </row>
    <row r="104" spans="2:43" x14ac:dyDescent="0.2">
      <c r="B104" t="s">
        <v>1687</v>
      </c>
      <c r="C104" t="b">
        <v>1</v>
      </c>
      <c r="E104" t="s">
        <v>4968</v>
      </c>
      <c r="G104" t="s">
        <v>1202</v>
      </c>
      <c r="I104" t="s">
        <v>1270</v>
      </c>
      <c r="J104">
        <v>13</v>
      </c>
      <c r="L104" t="s">
        <v>739</v>
      </c>
      <c r="M104">
        <v>40</v>
      </c>
      <c r="R104" t="s">
        <v>1235</v>
      </c>
      <c r="S104" t="s">
        <v>4950</v>
      </c>
      <c r="U104" t="s">
        <v>1206</v>
      </c>
      <c r="V104">
        <v>354</v>
      </c>
      <c r="X104" t="s">
        <v>1281</v>
      </c>
      <c r="Y104">
        <v>14</v>
      </c>
      <c r="AA104" t="s">
        <v>1212</v>
      </c>
      <c r="AB104">
        <v>113</v>
      </c>
      <c r="AD104" t="s">
        <v>1379</v>
      </c>
      <c r="AE104">
        <v>39</v>
      </c>
      <c r="AG104" t="s">
        <v>675</v>
      </c>
      <c r="AH104" t="s">
        <v>676</v>
      </c>
      <c r="AJ104" t="s">
        <v>3194</v>
      </c>
      <c r="AK104" t="s">
        <v>4781</v>
      </c>
      <c r="AP104" t="s">
        <v>1212</v>
      </c>
      <c r="AQ104">
        <v>168</v>
      </c>
    </row>
    <row r="105" spans="2:43" x14ac:dyDescent="0.2">
      <c r="B105" t="s">
        <v>1696</v>
      </c>
      <c r="C105" t="b">
        <v>1</v>
      </c>
      <c r="E105" t="s">
        <v>4969</v>
      </c>
      <c r="G105" t="s">
        <v>1214</v>
      </c>
      <c r="I105" t="s">
        <v>1281</v>
      </c>
      <c r="J105">
        <v>14</v>
      </c>
      <c r="L105" t="s">
        <v>753</v>
      </c>
      <c r="M105">
        <v>41</v>
      </c>
      <c r="O105" s="2" t="s">
        <v>1244</v>
      </c>
      <c r="P105" s="2" t="s">
        <v>4781</v>
      </c>
      <c r="R105" t="s">
        <v>1245</v>
      </c>
      <c r="S105" t="s">
        <v>4950</v>
      </c>
      <c r="U105" t="s">
        <v>1216</v>
      </c>
      <c r="V105">
        <v>355</v>
      </c>
      <c r="X105" t="s">
        <v>1289</v>
      </c>
      <c r="Y105">
        <v>15</v>
      </c>
      <c r="AA105" t="s">
        <v>1196</v>
      </c>
      <c r="AB105">
        <v>114</v>
      </c>
      <c r="AD105" t="s">
        <v>739</v>
      </c>
      <c r="AE105">
        <v>40</v>
      </c>
      <c r="AG105" t="s">
        <v>147</v>
      </c>
      <c r="AH105" t="s">
        <v>148</v>
      </c>
      <c r="AJ105" t="s">
        <v>1323</v>
      </c>
      <c r="AK105">
        <v>1</v>
      </c>
      <c r="AP105" t="s">
        <v>1196</v>
      </c>
      <c r="AQ105">
        <v>171</v>
      </c>
    </row>
    <row r="106" spans="2:43" x14ac:dyDescent="0.2">
      <c r="B106" t="s">
        <v>1706</v>
      </c>
      <c r="C106" t="b">
        <v>1</v>
      </c>
      <c r="E106" t="s">
        <v>4967</v>
      </c>
      <c r="G106" t="s">
        <v>1223</v>
      </c>
      <c r="I106" t="s">
        <v>1289</v>
      </c>
      <c r="J106">
        <v>15</v>
      </c>
      <c r="L106" t="s">
        <v>789</v>
      </c>
      <c r="M106">
        <v>45</v>
      </c>
      <c r="O106" t="s">
        <v>1255</v>
      </c>
      <c r="P106">
        <v>13</v>
      </c>
      <c r="R106" t="s">
        <v>1256</v>
      </c>
      <c r="S106" t="s">
        <v>4948</v>
      </c>
      <c r="U106" t="s">
        <v>1226</v>
      </c>
      <c r="V106">
        <v>7</v>
      </c>
      <c r="X106" t="s">
        <v>1300</v>
      </c>
      <c r="Y106">
        <v>16</v>
      </c>
      <c r="AA106" t="s">
        <v>1232</v>
      </c>
      <c r="AB106">
        <v>115</v>
      </c>
      <c r="AD106" t="s">
        <v>753</v>
      </c>
      <c r="AE106">
        <v>41</v>
      </c>
      <c r="AG106" t="s">
        <v>896</v>
      </c>
      <c r="AH106" t="s">
        <v>897</v>
      </c>
      <c r="AJ106" t="s">
        <v>1333</v>
      </c>
      <c r="AK106">
        <v>2</v>
      </c>
      <c r="AP106" t="s">
        <v>1232</v>
      </c>
      <c r="AQ106">
        <v>172</v>
      </c>
    </row>
    <row r="107" spans="2:43" x14ac:dyDescent="0.2">
      <c r="B107" t="s">
        <v>1715</v>
      </c>
      <c r="C107" t="b">
        <v>0</v>
      </c>
      <c r="E107" t="s">
        <v>4985</v>
      </c>
      <c r="G107" t="s">
        <v>1233</v>
      </c>
      <c r="I107" t="s">
        <v>1300</v>
      </c>
      <c r="J107">
        <v>16</v>
      </c>
      <c r="O107" t="s">
        <v>1267</v>
      </c>
      <c r="P107">
        <v>14</v>
      </c>
      <c r="R107" t="s">
        <v>1268</v>
      </c>
      <c r="S107" t="s">
        <v>4948</v>
      </c>
      <c r="U107" t="s">
        <v>1236</v>
      </c>
      <c r="V107">
        <v>8</v>
      </c>
      <c r="X107" t="s">
        <v>1308</v>
      </c>
      <c r="Y107">
        <v>17</v>
      </c>
      <c r="AA107" t="s">
        <v>1208</v>
      </c>
      <c r="AB107">
        <v>116</v>
      </c>
      <c r="AG107" t="s">
        <v>1186</v>
      </c>
      <c r="AH107" t="s">
        <v>1187</v>
      </c>
      <c r="AJ107" t="s">
        <v>1341</v>
      </c>
      <c r="AK107">
        <v>3</v>
      </c>
      <c r="AP107" t="s">
        <v>1208</v>
      </c>
      <c r="AQ107">
        <v>173</v>
      </c>
    </row>
    <row r="108" spans="2:43" x14ac:dyDescent="0.2">
      <c r="B108" t="s">
        <v>1724</v>
      </c>
      <c r="C108" t="b">
        <v>1</v>
      </c>
      <c r="E108" t="s">
        <v>4981</v>
      </c>
      <c r="G108" t="s">
        <v>1242</v>
      </c>
      <c r="I108" t="s">
        <v>1308</v>
      </c>
      <c r="J108">
        <v>17</v>
      </c>
      <c r="L108" s="2" t="s">
        <v>1765</v>
      </c>
      <c r="M108" t="s">
        <v>4781</v>
      </c>
      <c r="O108" t="s">
        <v>1278</v>
      </c>
      <c r="P108">
        <v>15</v>
      </c>
      <c r="R108" t="s">
        <v>1279</v>
      </c>
      <c r="S108" t="s">
        <v>4948</v>
      </c>
      <c r="U108" t="s">
        <v>1246</v>
      </c>
      <c r="V108">
        <v>27</v>
      </c>
      <c r="X108" t="s">
        <v>1319</v>
      </c>
      <c r="Y108">
        <v>18</v>
      </c>
      <c r="AA108" t="s">
        <v>1248</v>
      </c>
      <c r="AB108">
        <v>118</v>
      </c>
      <c r="AG108" t="s">
        <v>1219</v>
      </c>
      <c r="AH108" t="s">
        <v>1220</v>
      </c>
      <c r="AJ108" t="s">
        <v>1351</v>
      </c>
      <c r="AK108">
        <v>4</v>
      </c>
      <c r="AP108" t="s">
        <v>1248</v>
      </c>
      <c r="AQ108">
        <v>178</v>
      </c>
    </row>
    <row r="109" spans="2:43" x14ac:dyDescent="0.2">
      <c r="B109" t="s">
        <v>1732</v>
      </c>
      <c r="C109" t="b">
        <v>1</v>
      </c>
      <c r="E109" t="s">
        <v>4982</v>
      </c>
      <c r="G109" t="s">
        <v>1253</v>
      </c>
      <c r="I109" t="s">
        <v>1319</v>
      </c>
      <c r="J109">
        <v>18</v>
      </c>
      <c r="L109" t="s">
        <v>1773</v>
      </c>
      <c r="M109">
        <v>1</v>
      </c>
      <c r="O109" t="s">
        <v>1286</v>
      </c>
      <c r="P109">
        <v>16</v>
      </c>
      <c r="R109" t="s">
        <v>1287</v>
      </c>
      <c r="S109" t="s">
        <v>4948</v>
      </c>
      <c r="U109" t="s">
        <v>1257</v>
      </c>
      <c r="V109">
        <v>28</v>
      </c>
      <c r="X109" t="s">
        <v>1329</v>
      </c>
      <c r="Y109">
        <v>19</v>
      </c>
      <c r="AA109" t="s">
        <v>1259</v>
      </c>
      <c r="AB109">
        <v>119</v>
      </c>
      <c r="AD109" s="2" t="s">
        <v>1445</v>
      </c>
      <c r="AE109" t="s">
        <v>4781</v>
      </c>
      <c r="AG109" t="s">
        <v>918</v>
      </c>
      <c r="AH109" t="s">
        <v>919</v>
      </c>
      <c r="AJ109" t="s">
        <v>250</v>
      </c>
      <c r="AK109">
        <v>5</v>
      </c>
      <c r="AP109" t="s">
        <v>1259</v>
      </c>
      <c r="AQ109">
        <v>179</v>
      </c>
    </row>
    <row r="110" spans="2:43" x14ac:dyDescent="0.2">
      <c r="B110" t="s">
        <v>1740</v>
      </c>
      <c r="C110" t="b">
        <v>1</v>
      </c>
      <c r="E110" t="s">
        <v>4980</v>
      </c>
      <c r="G110" t="s">
        <v>1265</v>
      </c>
      <c r="I110" t="s">
        <v>1329</v>
      </c>
      <c r="J110">
        <v>19</v>
      </c>
      <c r="L110" t="s">
        <v>1782</v>
      </c>
      <c r="M110">
        <v>2</v>
      </c>
      <c r="O110" t="s">
        <v>1297</v>
      </c>
      <c r="P110">
        <v>17</v>
      </c>
      <c r="R110" t="s">
        <v>1298</v>
      </c>
      <c r="S110" t="s">
        <v>4948</v>
      </c>
      <c r="U110" t="s">
        <v>1269</v>
      </c>
      <c r="V110">
        <v>29</v>
      </c>
      <c r="AA110" t="s">
        <v>1271</v>
      </c>
      <c r="AB110">
        <v>120</v>
      </c>
      <c r="AD110" t="s">
        <v>1457</v>
      </c>
      <c r="AE110" t="s">
        <v>1458</v>
      </c>
      <c r="AG110" t="s">
        <v>2261</v>
      </c>
      <c r="AH110" t="s">
        <v>2262</v>
      </c>
      <c r="AJ110" t="s">
        <v>1370</v>
      </c>
      <c r="AK110">
        <v>6</v>
      </c>
      <c r="AP110" t="s">
        <v>1271</v>
      </c>
      <c r="AQ110">
        <v>180</v>
      </c>
    </row>
    <row r="111" spans="2:43" x14ac:dyDescent="0.2">
      <c r="B111" t="s">
        <v>1747</v>
      </c>
      <c r="C111" t="b">
        <v>1</v>
      </c>
      <c r="E111" t="s">
        <v>4965</v>
      </c>
      <c r="G111" t="s">
        <v>1276</v>
      </c>
      <c r="L111" t="s">
        <v>1790</v>
      </c>
      <c r="M111">
        <v>4</v>
      </c>
      <c r="O111" t="s">
        <v>1305</v>
      </c>
      <c r="P111">
        <v>18</v>
      </c>
      <c r="R111" t="s">
        <v>1306</v>
      </c>
      <c r="S111" t="s">
        <v>4948</v>
      </c>
      <c r="U111" t="s">
        <v>1280</v>
      </c>
      <c r="V111">
        <v>30</v>
      </c>
      <c r="AA111" t="s">
        <v>1282</v>
      </c>
      <c r="AB111">
        <v>121</v>
      </c>
      <c r="AD111" t="s">
        <v>1484</v>
      </c>
      <c r="AE111" t="s">
        <v>1485</v>
      </c>
      <c r="AG111" t="s">
        <v>620</v>
      </c>
      <c r="AH111" t="s">
        <v>621</v>
      </c>
      <c r="AP111" t="s">
        <v>1282</v>
      </c>
      <c r="AQ111">
        <v>181</v>
      </c>
    </row>
    <row r="112" spans="2:43" x14ac:dyDescent="0.2">
      <c r="B112" t="s">
        <v>1755</v>
      </c>
      <c r="C112" t="b">
        <v>1</v>
      </c>
      <c r="E112" t="s">
        <v>4966</v>
      </c>
      <c r="G112" t="s">
        <v>1285</v>
      </c>
      <c r="L112" t="s">
        <v>1797</v>
      </c>
      <c r="M112">
        <v>9</v>
      </c>
      <c r="O112" t="s">
        <v>1316</v>
      </c>
      <c r="P112">
        <v>19</v>
      </c>
      <c r="R112" t="s">
        <v>1317</v>
      </c>
      <c r="S112" t="s">
        <v>4948</v>
      </c>
      <c r="U112" t="s">
        <v>1288</v>
      </c>
      <c r="V112">
        <v>33</v>
      </c>
      <c r="X112" s="2" t="s">
        <v>1366</v>
      </c>
      <c r="Y112" t="s">
        <v>4781</v>
      </c>
      <c r="AA112" t="s">
        <v>1290</v>
      </c>
      <c r="AB112">
        <v>122</v>
      </c>
      <c r="AD112" t="s">
        <v>1497</v>
      </c>
      <c r="AE112" t="s">
        <v>1498</v>
      </c>
      <c r="AG112" t="s">
        <v>2135</v>
      </c>
      <c r="AH112" t="s">
        <v>2136</v>
      </c>
      <c r="AP112" t="s">
        <v>1290</v>
      </c>
      <c r="AQ112">
        <v>182</v>
      </c>
    </row>
    <row r="113" spans="2:44" x14ac:dyDescent="0.2">
      <c r="B113" t="s">
        <v>1763</v>
      </c>
      <c r="C113" t="b">
        <v>1</v>
      </c>
      <c r="E113" t="s">
        <v>4979</v>
      </c>
      <c r="G113" t="s">
        <v>1294</v>
      </c>
      <c r="I113" s="2" t="s">
        <v>1945</v>
      </c>
      <c r="J113" t="s">
        <v>4781</v>
      </c>
      <c r="L113" t="s">
        <v>1805</v>
      </c>
      <c r="M113">
        <v>5</v>
      </c>
      <c r="O113" t="s">
        <v>1326</v>
      </c>
      <c r="P113">
        <v>20</v>
      </c>
      <c r="R113" t="s">
        <v>1327</v>
      </c>
      <c r="S113" t="s">
        <v>4948</v>
      </c>
      <c r="U113" t="s">
        <v>1299</v>
      </c>
      <c r="V113">
        <v>34</v>
      </c>
      <c r="X113" t="s">
        <v>1377</v>
      </c>
      <c r="Y113">
        <v>1</v>
      </c>
      <c r="AA113" t="s">
        <v>1301</v>
      </c>
      <c r="AB113">
        <v>123</v>
      </c>
      <c r="AD113" t="s">
        <v>1470</v>
      </c>
      <c r="AE113" t="s">
        <v>1471</v>
      </c>
      <c r="AG113" t="s">
        <v>2143</v>
      </c>
      <c r="AH113" t="s">
        <v>2144</v>
      </c>
      <c r="AJ113" t="s">
        <v>3195</v>
      </c>
      <c r="AK113" t="s">
        <v>4781</v>
      </c>
      <c r="AP113" t="s">
        <v>1301</v>
      </c>
      <c r="AQ113">
        <v>183</v>
      </c>
    </row>
    <row r="114" spans="2:44" x14ac:dyDescent="0.2">
      <c r="B114" t="s">
        <v>1772</v>
      </c>
      <c r="C114" t="b">
        <v>0</v>
      </c>
      <c r="E114" t="s">
        <v>4964</v>
      </c>
      <c r="G114" t="s">
        <v>4786</v>
      </c>
      <c r="I114" t="s">
        <v>1815</v>
      </c>
      <c r="J114">
        <v>11</v>
      </c>
      <c r="L114" t="s">
        <v>1814</v>
      </c>
      <c r="M114">
        <v>6</v>
      </c>
      <c r="O114" t="s">
        <v>1335</v>
      </c>
      <c r="P114">
        <v>21</v>
      </c>
      <c r="R114" t="s">
        <v>1336</v>
      </c>
      <c r="S114" t="s">
        <v>4948</v>
      </c>
      <c r="U114" t="s">
        <v>1307</v>
      </c>
      <c r="V114">
        <v>31</v>
      </c>
      <c r="X114" t="s">
        <v>1387</v>
      </c>
      <c r="Y114">
        <v>2</v>
      </c>
      <c r="AA114" t="s">
        <v>1309</v>
      </c>
      <c r="AB114">
        <v>124</v>
      </c>
      <c r="AD114" t="s">
        <v>1508</v>
      </c>
      <c r="AE114" t="s">
        <v>1509</v>
      </c>
      <c r="AG114" t="s">
        <v>1685</v>
      </c>
      <c r="AH114" t="s">
        <v>1686</v>
      </c>
      <c r="AJ114" t="s">
        <v>1427</v>
      </c>
      <c r="AK114">
        <v>1</v>
      </c>
      <c r="AP114" t="s">
        <v>1309</v>
      </c>
      <c r="AQ114">
        <v>185</v>
      </c>
    </row>
    <row r="115" spans="2:44" x14ac:dyDescent="0.2">
      <c r="B115" t="s">
        <v>1781</v>
      </c>
      <c r="C115" t="b">
        <v>1</v>
      </c>
      <c r="E115" t="s">
        <v>4978</v>
      </c>
      <c r="G115" t="s">
        <v>1314</v>
      </c>
      <c r="I115" t="s">
        <v>1824</v>
      </c>
      <c r="J115">
        <v>5</v>
      </c>
      <c r="L115" t="s">
        <v>1823</v>
      </c>
      <c r="M115">
        <v>7</v>
      </c>
      <c r="O115" t="s">
        <v>1344</v>
      </c>
      <c r="P115">
        <v>22</v>
      </c>
      <c r="R115" t="s">
        <v>1345</v>
      </c>
      <c r="S115" t="s">
        <v>4948</v>
      </c>
      <c r="U115" t="s">
        <v>1318</v>
      </c>
      <c r="V115">
        <v>32</v>
      </c>
      <c r="X115" t="s">
        <v>1397</v>
      </c>
      <c r="Y115">
        <v>3</v>
      </c>
      <c r="AA115" t="s">
        <v>1320</v>
      </c>
      <c r="AB115">
        <v>125</v>
      </c>
      <c r="AD115" t="s">
        <v>1520</v>
      </c>
      <c r="AE115" t="s">
        <v>1521</v>
      </c>
      <c r="AG115" t="s">
        <v>547</v>
      </c>
      <c r="AH115" t="s">
        <v>548</v>
      </c>
      <c r="AJ115" t="s">
        <v>1437</v>
      </c>
      <c r="AK115">
        <v>2</v>
      </c>
      <c r="AP115" t="s">
        <v>1320</v>
      </c>
      <c r="AQ115">
        <v>186</v>
      </c>
    </row>
    <row r="116" spans="2:44" x14ac:dyDescent="0.2">
      <c r="B116" t="s">
        <v>1789</v>
      </c>
      <c r="C116" t="b">
        <v>0</v>
      </c>
      <c r="E116" t="s">
        <v>4977</v>
      </c>
      <c r="G116" t="s">
        <v>1324</v>
      </c>
      <c r="I116" t="s">
        <v>1833</v>
      </c>
      <c r="J116">
        <v>9</v>
      </c>
      <c r="L116" t="s">
        <v>1832</v>
      </c>
      <c r="M116">
        <v>8</v>
      </c>
      <c r="O116" t="s">
        <v>1354</v>
      </c>
      <c r="P116">
        <v>10</v>
      </c>
      <c r="R116" t="s">
        <v>1355</v>
      </c>
      <c r="S116" t="s">
        <v>4948</v>
      </c>
      <c r="U116" t="s">
        <v>1328</v>
      </c>
      <c r="V116">
        <v>39</v>
      </c>
      <c r="X116" t="s">
        <v>1406</v>
      </c>
      <c r="Y116">
        <v>4</v>
      </c>
      <c r="AA116" t="s">
        <v>1330</v>
      </c>
      <c r="AB116">
        <v>126</v>
      </c>
      <c r="AD116" t="s">
        <v>1599</v>
      </c>
      <c r="AE116" t="s">
        <v>1600</v>
      </c>
      <c r="AG116" t="s">
        <v>820</v>
      </c>
      <c r="AH116" t="s">
        <v>821</v>
      </c>
      <c r="AJ116" t="s">
        <v>1448</v>
      </c>
      <c r="AK116">
        <v>3</v>
      </c>
      <c r="AP116" t="s">
        <v>1330</v>
      </c>
      <c r="AQ116">
        <v>187</v>
      </c>
    </row>
    <row r="117" spans="2:44" x14ac:dyDescent="0.2">
      <c r="B117" t="s">
        <v>1804</v>
      </c>
      <c r="C117" t="b">
        <v>0</v>
      </c>
      <c r="E117" t="s">
        <v>4971</v>
      </c>
      <c r="G117" t="s">
        <v>1334</v>
      </c>
      <c r="I117" t="s">
        <v>1841</v>
      </c>
      <c r="J117">
        <v>2</v>
      </c>
      <c r="O117" t="s">
        <v>1363</v>
      </c>
      <c r="P117">
        <v>11</v>
      </c>
      <c r="R117" t="s">
        <v>1364</v>
      </c>
      <c r="S117" t="s">
        <v>4948</v>
      </c>
      <c r="U117" t="s">
        <v>1337</v>
      </c>
      <c r="V117">
        <v>40</v>
      </c>
      <c r="X117" t="s">
        <v>1414</v>
      </c>
      <c r="Y117">
        <v>5</v>
      </c>
      <c r="AA117" t="s">
        <v>1338</v>
      </c>
      <c r="AB117">
        <v>127</v>
      </c>
      <c r="AD117" t="s">
        <v>1551</v>
      </c>
      <c r="AE117" t="s">
        <v>1552</v>
      </c>
      <c r="AG117" t="s">
        <v>798</v>
      </c>
      <c r="AH117" t="s">
        <v>799</v>
      </c>
      <c r="AJ117" t="s">
        <v>1461</v>
      </c>
      <c r="AK117">
        <v>4</v>
      </c>
      <c r="AP117" t="s">
        <v>1338</v>
      </c>
      <c r="AQ117">
        <v>188</v>
      </c>
    </row>
    <row r="118" spans="2:44" x14ac:dyDescent="0.2">
      <c r="B118" t="s">
        <v>1813</v>
      </c>
      <c r="C118" t="b">
        <v>0</v>
      </c>
      <c r="E118" t="s">
        <v>4972</v>
      </c>
      <c r="G118" t="s">
        <v>1342</v>
      </c>
      <c r="I118" t="s">
        <v>1850</v>
      </c>
      <c r="J118">
        <v>7</v>
      </c>
      <c r="O118" t="s">
        <v>1374</v>
      </c>
      <c r="P118">
        <v>7</v>
      </c>
      <c r="R118" t="s">
        <v>1375</v>
      </c>
      <c r="S118" t="s">
        <v>4948</v>
      </c>
      <c r="U118" t="s">
        <v>1346</v>
      </c>
      <c r="V118">
        <v>41</v>
      </c>
      <c r="X118" t="s">
        <v>1423</v>
      </c>
      <c r="Y118">
        <v>6</v>
      </c>
      <c r="AA118" t="s">
        <v>1347</v>
      </c>
      <c r="AB118">
        <v>128</v>
      </c>
      <c r="AD118" t="s">
        <v>1542</v>
      </c>
      <c r="AE118" t="s">
        <v>1543</v>
      </c>
      <c r="AG118" t="s">
        <v>272</v>
      </c>
      <c r="AH118" t="s">
        <v>273</v>
      </c>
      <c r="AJ118" t="s">
        <v>1474</v>
      </c>
      <c r="AK118">
        <v>5</v>
      </c>
      <c r="AP118" t="s">
        <v>1347</v>
      </c>
      <c r="AQ118">
        <v>189</v>
      </c>
    </row>
    <row r="119" spans="2:44" x14ac:dyDescent="0.2">
      <c r="B119" t="s">
        <v>1822</v>
      </c>
      <c r="C119" t="b">
        <v>0</v>
      </c>
      <c r="E119" t="s">
        <v>4970</v>
      </c>
      <c r="G119" t="s">
        <v>1353</v>
      </c>
      <c r="I119" t="s">
        <v>1859</v>
      </c>
      <c r="J119">
        <v>6</v>
      </c>
      <c r="L119" s="2" t="s">
        <v>1849</v>
      </c>
      <c r="M119" t="s">
        <v>4781</v>
      </c>
      <c r="O119" t="s">
        <v>1384</v>
      </c>
      <c r="P119">
        <v>23</v>
      </c>
      <c r="R119" t="s">
        <v>1385</v>
      </c>
      <c r="S119" t="s">
        <v>4948</v>
      </c>
      <c r="U119" t="s">
        <v>1356</v>
      </c>
      <c r="V119">
        <v>38</v>
      </c>
      <c r="X119" t="s">
        <v>1433</v>
      </c>
      <c r="Y119">
        <v>7</v>
      </c>
      <c r="AA119" t="s">
        <v>1357</v>
      </c>
      <c r="AB119">
        <v>129</v>
      </c>
      <c r="AD119" t="s">
        <v>1531</v>
      </c>
      <c r="AE119" t="s">
        <v>1532</v>
      </c>
      <c r="AG119" t="s">
        <v>372</v>
      </c>
      <c r="AH119" t="s">
        <v>373</v>
      </c>
      <c r="AJ119" t="s">
        <v>1488</v>
      </c>
      <c r="AK119">
        <v>6</v>
      </c>
      <c r="AP119" t="s">
        <v>1357</v>
      </c>
      <c r="AQ119">
        <v>190</v>
      </c>
    </row>
    <row r="120" spans="2:44" x14ac:dyDescent="0.2">
      <c r="B120" t="s">
        <v>1831</v>
      </c>
      <c r="C120" t="b">
        <v>0</v>
      </c>
      <c r="G120" t="s">
        <v>1361</v>
      </c>
      <c r="I120" t="s">
        <v>1868</v>
      </c>
      <c r="J120">
        <v>12</v>
      </c>
      <c r="L120" t="s">
        <v>1858</v>
      </c>
      <c r="M120">
        <v>2</v>
      </c>
      <c r="O120" t="s">
        <v>1394</v>
      </c>
      <c r="P120">
        <v>12</v>
      </c>
      <c r="R120" t="s">
        <v>1395</v>
      </c>
      <c r="S120" t="s">
        <v>4948</v>
      </c>
      <c r="U120" t="s">
        <v>1365</v>
      </c>
      <c r="V120">
        <v>23</v>
      </c>
      <c r="X120" t="s">
        <v>1443</v>
      </c>
      <c r="Y120">
        <v>8</v>
      </c>
      <c r="AA120" t="s">
        <v>1367</v>
      </c>
      <c r="AB120">
        <v>130</v>
      </c>
      <c r="AD120" t="s">
        <v>1587</v>
      </c>
      <c r="AE120" t="s">
        <v>1588</v>
      </c>
      <c r="AG120" t="s">
        <v>383</v>
      </c>
      <c r="AH120" t="s">
        <v>384</v>
      </c>
      <c r="AJ120" t="s">
        <v>1501</v>
      </c>
      <c r="AK120">
        <v>7</v>
      </c>
      <c r="AP120" t="s">
        <v>1367</v>
      </c>
      <c r="AQ120">
        <v>191</v>
      </c>
    </row>
    <row r="121" spans="2:44" x14ac:dyDescent="0.2">
      <c r="B121" t="s">
        <v>1840</v>
      </c>
      <c r="C121" t="b">
        <v>1</v>
      </c>
      <c r="G121" t="s">
        <v>1372</v>
      </c>
      <c r="I121" t="s">
        <v>1876</v>
      </c>
      <c r="J121">
        <v>8</v>
      </c>
      <c r="L121" t="s">
        <v>1867</v>
      </c>
      <c r="M121">
        <v>3</v>
      </c>
      <c r="O121" t="s">
        <v>1403</v>
      </c>
      <c r="P121">
        <v>24</v>
      </c>
      <c r="R121" t="s">
        <v>1404</v>
      </c>
      <c r="S121" t="s">
        <v>4948</v>
      </c>
      <c r="U121" t="s">
        <v>1376</v>
      </c>
      <c r="V121">
        <v>15</v>
      </c>
      <c r="X121" t="s">
        <v>1455</v>
      </c>
      <c r="Y121">
        <v>9</v>
      </c>
      <c r="AA121" t="s">
        <v>1378</v>
      </c>
      <c r="AB121">
        <v>131</v>
      </c>
      <c r="AD121" t="s">
        <v>1576</v>
      </c>
      <c r="AE121" t="s">
        <v>1577</v>
      </c>
      <c r="AG121" t="s">
        <v>337</v>
      </c>
      <c r="AH121" t="s">
        <v>338</v>
      </c>
      <c r="AP121" t="s">
        <v>1378</v>
      </c>
      <c r="AQ121">
        <v>192</v>
      </c>
    </row>
    <row r="122" spans="2:44" x14ac:dyDescent="0.2">
      <c r="B122" t="s">
        <v>1848</v>
      </c>
      <c r="C122" t="b">
        <v>0</v>
      </c>
      <c r="E122" s="3" t="s">
        <v>4986</v>
      </c>
      <c r="G122" t="s">
        <v>1382</v>
      </c>
      <c r="I122" t="s">
        <v>1885</v>
      </c>
      <c r="J122">
        <v>1</v>
      </c>
      <c r="L122" t="s">
        <v>1875</v>
      </c>
      <c r="M122">
        <v>4</v>
      </c>
      <c r="O122" t="s">
        <v>1411</v>
      </c>
      <c r="P122">
        <v>8</v>
      </c>
      <c r="R122" t="s">
        <v>1412</v>
      </c>
      <c r="S122" t="s">
        <v>4948</v>
      </c>
      <c r="U122" t="s">
        <v>1386</v>
      </c>
      <c r="V122">
        <v>14</v>
      </c>
      <c r="X122" t="s">
        <v>1468</v>
      </c>
      <c r="Y122">
        <v>10</v>
      </c>
      <c r="AA122" t="s">
        <v>1388</v>
      </c>
      <c r="AB122">
        <v>133</v>
      </c>
      <c r="AD122" t="s">
        <v>1562</v>
      </c>
      <c r="AE122" t="s">
        <v>1563</v>
      </c>
      <c r="AG122" t="s">
        <v>394</v>
      </c>
      <c r="AH122" t="s">
        <v>395</v>
      </c>
      <c r="AP122" t="s">
        <v>1388</v>
      </c>
      <c r="AQ122">
        <v>194</v>
      </c>
    </row>
    <row r="123" spans="2:44" x14ac:dyDescent="0.2">
      <c r="B123" t="s">
        <v>1857</v>
      </c>
      <c r="C123" t="b">
        <v>0</v>
      </c>
      <c r="E123" t="s">
        <v>739</v>
      </c>
      <c r="G123" t="s">
        <v>1392</v>
      </c>
      <c r="I123" t="s">
        <v>1091</v>
      </c>
      <c r="J123">
        <v>14</v>
      </c>
      <c r="L123" t="s">
        <v>1884</v>
      </c>
      <c r="M123">
        <v>5</v>
      </c>
      <c r="O123" t="s">
        <v>1420</v>
      </c>
      <c r="P123">
        <v>9</v>
      </c>
      <c r="R123" t="s">
        <v>1421</v>
      </c>
      <c r="S123" t="s">
        <v>4948</v>
      </c>
      <c r="U123" t="s">
        <v>1396</v>
      </c>
      <c r="V123">
        <v>16</v>
      </c>
      <c r="X123" t="s">
        <v>1482</v>
      </c>
      <c r="Y123">
        <v>12</v>
      </c>
      <c r="AA123" t="s">
        <v>1398</v>
      </c>
      <c r="AB123">
        <v>135</v>
      </c>
      <c r="AD123" t="s">
        <v>1621</v>
      </c>
      <c r="AE123" t="s">
        <v>1622</v>
      </c>
      <c r="AG123" t="s">
        <v>349</v>
      </c>
      <c r="AH123" t="s">
        <v>350</v>
      </c>
      <c r="AJ123" t="s">
        <v>3223</v>
      </c>
      <c r="AK123" t="s">
        <v>4781</v>
      </c>
      <c r="AP123" t="s">
        <v>1398</v>
      </c>
      <c r="AQ123">
        <v>196</v>
      </c>
    </row>
    <row r="124" spans="2:44" x14ac:dyDescent="0.2">
      <c r="B124" t="s">
        <v>1866</v>
      </c>
      <c r="C124" t="b">
        <v>0</v>
      </c>
      <c r="E124" t="s">
        <v>753</v>
      </c>
      <c r="G124" t="s">
        <v>1401</v>
      </c>
      <c r="I124" t="s">
        <v>1903</v>
      </c>
      <c r="J124">
        <v>4</v>
      </c>
      <c r="L124" t="s">
        <v>1893</v>
      </c>
      <c r="M124">
        <v>6</v>
      </c>
      <c r="O124" t="s">
        <v>1430</v>
      </c>
      <c r="P124">
        <v>6</v>
      </c>
      <c r="R124" t="s">
        <v>1431</v>
      </c>
      <c r="S124" t="s">
        <v>4949</v>
      </c>
      <c r="U124" t="s">
        <v>1405</v>
      </c>
      <c r="V124">
        <v>17</v>
      </c>
      <c r="X124" t="s">
        <v>1495</v>
      </c>
      <c r="Y124">
        <v>11</v>
      </c>
      <c r="AA124" t="s">
        <v>1407</v>
      </c>
      <c r="AB124">
        <v>136</v>
      </c>
      <c r="AD124" t="s">
        <v>1665</v>
      </c>
      <c r="AE124" t="s">
        <v>1666</v>
      </c>
      <c r="AG124" t="s">
        <v>361</v>
      </c>
      <c r="AH124" t="s">
        <v>362</v>
      </c>
      <c r="AJ124" t="s">
        <v>1566</v>
      </c>
      <c r="AK124">
        <v>1</v>
      </c>
      <c r="AP124" t="s">
        <v>1407</v>
      </c>
      <c r="AQ124">
        <v>197</v>
      </c>
    </row>
    <row r="125" spans="2:44" x14ac:dyDescent="0.2">
      <c r="B125" t="s">
        <v>1874</v>
      </c>
      <c r="C125" t="b">
        <v>0</v>
      </c>
      <c r="E125" t="s">
        <v>124</v>
      </c>
      <c r="G125" t="s">
        <v>1410</v>
      </c>
      <c r="I125" t="s">
        <v>1912</v>
      </c>
      <c r="J125">
        <v>3</v>
      </c>
      <c r="L125" t="s">
        <v>1902</v>
      </c>
      <c r="M125">
        <v>1</v>
      </c>
      <c r="O125" t="s">
        <v>1440</v>
      </c>
      <c r="P125">
        <v>1</v>
      </c>
      <c r="R125" t="s">
        <v>1480</v>
      </c>
      <c r="S125" t="s">
        <v>4950</v>
      </c>
      <c r="U125" t="s">
        <v>1413</v>
      </c>
      <c r="V125">
        <v>20</v>
      </c>
      <c r="X125" t="s">
        <v>1506</v>
      </c>
      <c r="Y125">
        <v>13</v>
      </c>
      <c r="AA125" t="s">
        <v>1415</v>
      </c>
      <c r="AB125">
        <v>137</v>
      </c>
      <c r="AD125" t="s">
        <v>1642</v>
      </c>
      <c r="AE125" t="s">
        <v>1643</v>
      </c>
      <c r="AG125" t="s">
        <v>324</v>
      </c>
      <c r="AH125" t="s">
        <v>325</v>
      </c>
      <c r="AJ125" t="s">
        <v>1580</v>
      </c>
      <c r="AK125">
        <v>2</v>
      </c>
      <c r="AP125" t="s">
        <v>1415</v>
      </c>
      <c r="AQ125">
        <v>199</v>
      </c>
    </row>
    <row r="126" spans="2:44" x14ac:dyDescent="0.2">
      <c r="B126" t="s">
        <v>1883</v>
      </c>
      <c r="C126" t="b">
        <v>1</v>
      </c>
      <c r="E126" t="s">
        <v>1091</v>
      </c>
      <c r="G126" t="s">
        <v>1418</v>
      </c>
      <c r="I126" t="s">
        <v>1921</v>
      </c>
      <c r="J126">
        <v>13</v>
      </c>
      <c r="L126" t="s">
        <v>1911</v>
      </c>
      <c r="M126">
        <v>7</v>
      </c>
      <c r="O126" t="s">
        <v>1452</v>
      </c>
      <c r="P126">
        <v>2</v>
      </c>
      <c r="R126" t="s">
        <v>1493</v>
      </c>
      <c r="S126" t="s">
        <v>4950</v>
      </c>
      <c r="U126" t="s">
        <v>1422</v>
      </c>
      <c r="V126">
        <v>21</v>
      </c>
      <c r="X126" t="s">
        <v>1518</v>
      </c>
      <c r="Y126">
        <v>14</v>
      </c>
      <c r="AA126" t="s">
        <v>1424</v>
      </c>
      <c r="AB126">
        <v>138</v>
      </c>
      <c r="AD126" t="s">
        <v>1650</v>
      </c>
      <c r="AE126" t="s">
        <v>1651</v>
      </c>
      <c r="AG126" t="s">
        <v>298</v>
      </c>
      <c r="AH126" t="s">
        <v>299</v>
      </c>
      <c r="AJ126" t="s">
        <v>1591</v>
      </c>
      <c r="AK126">
        <v>3</v>
      </c>
      <c r="AP126" t="s">
        <v>1424</v>
      </c>
      <c r="AQ126" s="46">
        <v>200</v>
      </c>
      <c r="AR126" s="46"/>
    </row>
    <row r="127" spans="2:44" x14ac:dyDescent="0.2">
      <c r="B127" t="s">
        <v>250</v>
      </c>
      <c r="C127" t="b">
        <v>0</v>
      </c>
      <c r="G127" t="s">
        <v>1428</v>
      </c>
      <c r="I127" t="s">
        <v>1929</v>
      </c>
      <c r="J127">
        <v>10</v>
      </c>
      <c r="L127" t="s">
        <v>1920</v>
      </c>
      <c r="M127">
        <v>8</v>
      </c>
      <c r="O127" t="s">
        <v>1465</v>
      </c>
      <c r="P127">
        <v>3</v>
      </c>
      <c r="R127" t="s">
        <v>1504</v>
      </c>
      <c r="S127" t="s">
        <v>4949</v>
      </c>
      <c r="U127" t="s">
        <v>1432</v>
      </c>
      <c r="V127">
        <v>22</v>
      </c>
      <c r="X127" t="s">
        <v>1529</v>
      </c>
      <c r="Y127">
        <v>15</v>
      </c>
      <c r="AA127" t="s">
        <v>1434</v>
      </c>
      <c r="AB127">
        <v>139</v>
      </c>
      <c r="AD127" t="s">
        <v>1657</v>
      </c>
      <c r="AE127" t="s">
        <v>1658</v>
      </c>
      <c r="AG127" t="s">
        <v>311</v>
      </c>
      <c r="AH127" t="s">
        <v>312</v>
      </c>
      <c r="AJ127" t="s">
        <v>907</v>
      </c>
      <c r="AK127">
        <v>4</v>
      </c>
      <c r="AP127" t="s">
        <v>1434</v>
      </c>
      <c r="AQ127" s="46">
        <v>201</v>
      </c>
      <c r="AR127" s="46"/>
    </row>
    <row r="128" spans="2:44" x14ac:dyDescent="0.2">
      <c r="B128" t="s">
        <v>1901</v>
      </c>
      <c r="C128" t="b">
        <v>0</v>
      </c>
      <c r="G128" t="s">
        <v>1438</v>
      </c>
      <c r="L128" t="s">
        <v>1928</v>
      </c>
      <c r="M128">
        <v>16</v>
      </c>
      <c r="O128" t="s">
        <v>1479</v>
      </c>
      <c r="P128">
        <v>4</v>
      </c>
      <c r="R128" t="s">
        <v>1441</v>
      </c>
      <c r="S128" t="s">
        <v>4948</v>
      </c>
      <c r="U128" t="s">
        <v>1442</v>
      </c>
      <c r="V128">
        <v>25</v>
      </c>
      <c r="X128" t="s">
        <v>1540</v>
      </c>
      <c r="Y128">
        <v>93</v>
      </c>
      <c r="AA128" t="s">
        <v>1444</v>
      </c>
      <c r="AB128">
        <v>140</v>
      </c>
      <c r="AD128" t="s">
        <v>1674</v>
      </c>
      <c r="AE128" t="s">
        <v>1675</v>
      </c>
      <c r="AG128" t="s">
        <v>285</v>
      </c>
      <c r="AH128" t="s">
        <v>286</v>
      </c>
      <c r="AP128" t="s">
        <v>1444</v>
      </c>
      <c r="AQ128" s="46">
        <v>202</v>
      </c>
      <c r="AR128" s="46"/>
    </row>
    <row r="129" spans="2:46" x14ac:dyDescent="0.2">
      <c r="B129" t="s">
        <v>1910</v>
      </c>
      <c r="C129" t="b">
        <v>1</v>
      </c>
      <c r="E129" s="3" t="s">
        <v>4987</v>
      </c>
      <c r="G129" t="s">
        <v>1450</v>
      </c>
      <c r="L129" t="s">
        <v>1937</v>
      </c>
      <c r="M129">
        <v>9</v>
      </c>
      <c r="O129" t="s">
        <v>1492</v>
      </c>
      <c r="P129">
        <v>5</v>
      </c>
      <c r="R129" t="s">
        <v>1453</v>
      </c>
      <c r="S129" t="s">
        <v>4948</v>
      </c>
      <c r="U129" t="s">
        <v>1454</v>
      </c>
      <c r="V129">
        <v>26</v>
      </c>
      <c r="X129" t="s">
        <v>1549</v>
      </c>
      <c r="Y129">
        <v>16</v>
      </c>
      <c r="AA129" t="s">
        <v>1456</v>
      </c>
      <c r="AB129">
        <v>142</v>
      </c>
      <c r="AD129" t="s">
        <v>1683</v>
      </c>
      <c r="AE129" t="s">
        <v>1684</v>
      </c>
      <c r="AG129" t="s">
        <v>1129</v>
      </c>
      <c r="AH129" t="s">
        <v>1130</v>
      </c>
      <c r="AP129" t="s">
        <v>1456</v>
      </c>
      <c r="AQ129" s="46">
        <v>204</v>
      </c>
      <c r="AR129" s="46"/>
    </row>
    <row r="130" spans="2:46" x14ac:dyDescent="0.2">
      <c r="E130" t="s">
        <v>4799</v>
      </c>
      <c r="G130" t="s">
        <v>1463</v>
      </c>
      <c r="I130" s="2" t="s">
        <v>2100</v>
      </c>
      <c r="J130" t="s">
        <v>4781</v>
      </c>
      <c r="L130" t="s">
        <v>1946</v>
      </c>
      <c r="M130">
        <v>10</v>
      </c>
      <c r="O130" t="s">
        <v>250</v>
      </c>
      <c r="P130">
        <v>25</v>
      </c>
      <c r="R130" t="s">
        <v>1466</v>
      </c>
      <c r="S130" t="s">
        <v>4948</v>
      </c>
      <c r="U130" t="s">
        <v>1467</v>
      </c>
      <c r="V130">
        <v>24</v>
      </c>
      <c r="X130" t="s">
        <v>1560</v>
      </c>
      <c r="Y130">
        <v>17</v>
      </c>
      <c r="AA130" t="s">
        <v>1469</v>
      </c>
      <c r="AB130">
        <v>144</v>
      </c>
      <c r="AD130" t="s">
        <v>1693</v>
      </c>
      <c r="AE130" t="s">
        <v>382</v>
      </c>
      <c r="AG130" t="s">
        <v>1907</v>
      </c>
      <c r="AH130" t="s">
        <v>1908</v>
      </c>
      <c r="AJ130" t="s">
        <v>4787</v>
      </c>
      <c r="AK130" t="s">
        <v>4781</v>
      </c>
      <c r="AP130" t="s">
        <v>1469</v>
      </c>
      <c r="AQ130" s="46">
        <v>206</v>
      </c>
      <c r="AR130" s="46"/>
    </row>
    <row r="131" spans="2:46" x14ac:dyDescent="0.2">
      <c r="E131" t="s">
        <v>5001</v>
      </c>
      <c r="G131" t="s">
        <v>1476</v>
      </c>
      <c r="I131" t="s">
        <v>2108</v>
      </c>
      <c r="J131">
        <v>6</v>
      </c>
      <c r="L131" t="s">
        <v>1955</v>
      </c>
      <c r="M131">
        <v>11</v>
      </c>
      <c r="O131" t="s">
        <v>1515</v>
      </c>
      <c r="P131">
        <v>26</v>
      </c>
      <c r="R131" t="s">
        <v>1516</v>
      </c>
      <c r="S131" t="s">
        <v>4949</v>
      </c>
      <c r="U131" t="s">
        <v>1481</v>
      </c>
      <c r="V131">
        <v>18</v>
      </c>
      <c r="X131" t="s">
        <v>1574</v>
      </c>
      <c r="Y131">
        <v>18</v>
      </c>
      <c r="AA131" t="s">
        <v>1483</v>
      </c>
      <c r="AB131">
        <v>145</v>
      </c>
      <c r="AD131" t="s">
        <v>1702</v>
      </c>
      <c r="AE131" t="s">
        <v>1703</v>
      </c>
      <c r="AG131" t="s">
        <v>2475</v>
      </c>
      <c r="AH131" t="s">
        <v>2476</v>
      </c>
      <c r="AJ131">
        <v>2</v>
      </c>
      <c r="AK131">
        <v>1</v>
      </c>
      <c r="AP131" t="s">
        <v>1483</v>
      </c>
      <c r="AQ131" s="46">
        <v>207</v>
      </c>
      <c r="AR131" s="46"/>
    </row>
    <row r="132" spans="2:46" x14ac:dyDescent="0.2">
      <c r="B132" s="2" t="s">
        <v>1944</v>
      </c>
      <c r="C132" t="s">
        <v>4781</v>
      </c>
      <c r="E132" t="s">
        <v>5003</v>
      </c>
      <c r="G132" t="s">
        <v>1490</v>
      </c>
      <c r="I132" t="s">
        <v>2116</v>
      </c>
      <c r="J132">
        <v>3</v>
      </c>
      <c r="L132" t="s">
        <v>1963</v>
      </c>
      <c r="M132">
        <v>12</v>
      </c>
      <c r="R132" t="s">
        <v>1547</v>
      </c>
      <c r="S132" t="s">
        <v>4950</v>
      </c>
      <c r="U132" t="s">
        <v>1494</v>
      </c>
      <c r="V132">
        <v>19</v>
      </c>
      <c r="X132" t="s">
        <v>876</v>
      </c>
      <c r="Y132">
        <v>19</v>
      </c>
      <c r="AA132" t="s">
        <v>1496</v>
      </c>
      <c r="AB132">
        <v>146</v>
      </c>
      <c r="AD132" t="s">
        <v>1633</v>
      </c>
      <c r="AE132" t="s">
        <v>1634</v>
      </c>
      <c r="AG132" t="s">
        <v>2491</v>
      </c>
      <c r="AH132" t="s">
        <v>2492</v>
      </c>
      <c r="AJ132">
        <v>3</v>
      </c>
      <c r="AK132">
        <v>2</v>
      </c>
      <c r="AP132" t="s">
        <v>1496</v>
      </c>
      <c r="AQ132" s="46">
        <v>208</v>
      </c>
      <c r="AR132" s="46"/>
    </row>
    <row r="133" spans="2:46" x14ac:dyDescent="0.2">
      <c r="B133" t="s">
        <v>1954</v>
      </c>
      <c r="C133">
        <v>2</v>
      </c>
      <c r="E133" t="s">
        <v>5002</v>
      </c>
      <c r="G133" t="s">
        <v>1503</v>
      </c>
      <c r="I133" t="s">
        <v>2123</v>
      </c>
      <c r="J133">
        <v>4</v>
      </c>
      <c r="L133" t="s">
        <v>1973</v>
      </c>
      <c r="M133">
        <v>13</v>
      </c>
      <c r="R133" t="s">
        <v>1527</v>
      </c>
      <c r="S133" t="s">
        <v>4949</v>
      </c>
      <c r="U133" t="s">
        <v>1505</v>
      </c>
      <c r="V133">
        <v>11</v>
      </c>
      <c r="X133" t="s">
        <v>1597</v>
      </c>
      <c r="Y133">
        <v>20</v>
      </c>
      <c r="AA133" t="s">
        <v>1507</v>
      </c>
      <c r="AB133">
        <v>147</v>
      </c>
      <c r="AD133" t="s">
        <v>1711</v>
      </c>
      <c r="AE133" t="s">
        <v>1712</v>
      </c>
      <c r="AG133" t="s">
        <v>2192</v>
      </c>
      <c r="AH133" t="s">
        <v>2193</v>
      </c>
      <c r="AJ133">
        <v>4</v>
      </c>
      <c r="AK133">
        <v>3</v>
      </c>
      <c r="AP133" t="s">
        <v>1507</v>
      </c>
      <c r="AQ133">
        <v>209</v>
      </c>
    </row>
    <row r="134" spans="2:46" x14ac:dyDescent="0.2">
      <c r="B134" t="s">
        <v>1962</v>
      </c>
      <c r="C134">
        <v>1</v>
      </c>
      <c r="E134" t="s">
        <v>5004</v>
      </c>
      <c r="G134" t="s">
        <v>1513</v>
      </c>
      <c r="I134" t="s">
        <v>1587</v>
      </c>
      <c r="J134">
        <v>7</v>
      </c>
      <c r="L134" t="s">
        <v>1982</v>
      </c>
      <c r="M134">
        <v>14</v>
      </c>
      <c r="O134" s="2" t="s">
        <v>1557</v>
      </c>
      <c r="P134" s="2" t="s">
        <v>4781</v>
      </c>
      <c r="R134" t="s">
        <v>1538</v>
      </c>
      <c r="S134" t="s">
        <v>4949</v>
      </c>
      <c r="U134" t="s">
        <v>1517</v>
      </c>
      <c r="V134">
        <v>10</v>
      </c>
      <c r="X134" t="s">
        <v>1608</v>
      </c>
      <c r="Y134">
        <v>21</v>
      </c>
      <c r="AA134" t="s">
        <v>1519</v>
      </c>
      <c r="AB134">
        <v>148</v>
      </c>
      <c r="AD134" t="s">
        <v>1720</v>
      </c>
      <c r="AE134" t="s">
        <v>1721</v>
      </c>
      <c r="AG134" t="s">
        <v>2451</v>
      </c>
      <c r="AH134" t="s">
        <v>2452</v>
      </c>
      <c r="AJ134">
        <v>5</v>
      </c>
      <c r="AK134">
        <v>4</v>
      </c>
      <c r="AP134" t="s">
        <v>1519</v>
      </c>
      <c r="AQ134">
        <v>210</v>
      </c>
    </row>
    <row r="135" spans="2:46" x14ac:dyDescent="0.2">
      <c r="B135" t="s">
        <v>1972</v>
      </c>
      <c r="C135">
        <v>3</v>
      </c>
      <c r="G135" t="s">
        <v>1525</v>
      </c>
      <c r="I135" t="s">
        <v>2138</v>
      </c>
      <c r="J135">
        <v>5</v>
      </c>
      <c r="O135" t="s">
        <v>1571</v>
      </c>
      <c r="P135">
        <v>2</v>
      </c>
      <c r="R135" t="s">
        <v>1558</v>
      </c>
      <c r="S135" t="s">
        <v>4950</v>
      </c>
      <c r="U135" t="s">
        <v>1528</v>
      </c>
      <c r="V135">
        <v>36</v>
      </c>
      <c r="X135" t="s">
        <v>1619</v>
      </c>
      <c r="Y135">
        <v>22</v>
      </c>
      <c r="AA135" t="s">
        <v>1530</v>
      </c>
      <c r="AB135">
        <v>149</v>
      </c>
      <c r="AD135" t="s">
        <v>1610</v>
      </c>
      <c r="AE135" t="s">
        <v>1611</v>
      </c>
      <c r="AG135" t="s">
        <v>1088</v>
      </c>
      <c r="AH135" t="s">
        <v>1089</v>
      </c>
      <c r="AJ135">
        <v>6</v>
      </c>
      <c r="AK135">
        <v>5</v>
      </c>
      <c r="AP135" t="s">
        <v>1530</v>
      </c>
      <c r="AQ135">
        <v>211</v>
      </c>
    </row>
    <row r="136" spans="2:46" x14ac:dyDescent="0.2">
      <c r="G136" t="s">
        <v>1536</v>
      </c>
      <c r="I136" s="3" t="s">
        <v>1562</v>
      </c>
      <c r="J136">
        <v>0</v>
      </c>
      <c r="O136" t="s">
        <v>1583</v>
      </c>
      <c r="P136">
        <v>3</v>
      </c>
      <c r="R136" t="s">
        <v>1572</v>
      </c>
      <c r="S136" t="s">
        <v>4949</v>
      </c>
      <c r="U136" t="s">
        <v>1539</v>
      </c>
      <c r="V136">
        <v>35</v>
      </c>
      <c r="X136" t="s">
        <v>1631</v>
      </c>
      <c r="Y136">
        <v>23</v>
      </c>
      <c r="AA136" t="s">
        <v>1541</v>
      </c>
      <c r="AB136">
        <v>150</v>
      </c>
      <c r="AD136" t="s">
        <v>1736</v>
      </c>
      <c r="AE136" t="s">
        <v>1737</v>
      </c>
      <c r="AG136" t="s">
        <v>2021</v>
      </c>
      <c r="AH136" t="s">
        <v>2022</v>
      </c>
      <c r="AP136" t="s">
        <v>1541</v>
      </c>
      <c r="AQ136">
        <v>213</v>
      </c>
    </row>
    <row r="137" spans="2:46" x14ac:dyDescent="0.2">
      <c r="E137" s="3" t="s">
        <v>4988</v>
      </c>
      <c r="G137" t="s">
        <v>1546</v>
      </c>
      <c r="I137" t="s">
        <v>2146</v>
      </c>
      <c r="J137">
        <v>1</v>
      </c>
      <c r="L137" s="2" t="s">
        <v>1997</v>
      </c>
      <c r="M137" t="s">
        <v>4781</v>
      </c>
      <c r="O137" t="s">
        <v>1594</v>
      </c>
      <c r="P137">
        <v>4</v>
      </c>
      <c r="R137" t="s">
        <v>1584</v>
      </c>
      <c r="S137" t="s">
        <v>4949</v>
      </c>
      <c r="U137" t="s">
        <v>1548</v>
      </c>
      <c r="V137">
        <v>9</v>
      </c>
      <c r="X137" t="s">
        <v>1640</v>
      </c>
      <c r="Y137">
        <v>24</v>
      </c>
      <c r="AA137" t="s">
        <v>1550</v>
      </c>
      <c r="AB137">
        <v>151</v>
      </c>
      <c r="AD137" t="s">
        <v>1728</v>
      </c>
      <c r="AE137" t="s">
        <v>1729</v>
      </c>
      <c r="AG137" t="s">
        <v>2257</v>
      </c>
      <c r="AH137" t="s">
        <v>2258</v>
      </c>
      <c r="AP137" t="s">
        <v>1550</v>
      </c>
      <c r="AQ137">
        <v>214</v>
      </c>
    </row>
    <row r="138" spans="2:46" x14ac:dyDescent="0.2">
      <c r="B138" s="2" t="s">
        <v>2005</v>
      </c>
      <c r="C138" t="s">
        <v>4781</v>
      </c>
      <c r="E138" t="s">
        <v>3817</v>
      </c>
      <c r="G138" t="s">
        <v>1556</v>
      </c>
      <c r="I138" t="s">
        <v>2154</v>
      </c>
      <c r="J138">
        <v>2</v>
      </c>
      <c r="L138" t="s">
        <v>2006</v>
      </c>
      <c r="M138">
        <v>6</v>
      </c>
      <c r="O138" t="s">
        <v>1605</v>
      </c>
      <c r="P138">
        <v>5</v>
      </c>
      <c r="R138" t="s">
        <v>1595</v>
      </c>
      <c r="S138" t="s">
        <v>4949</v>
      </c>
      <c r="U138" t="s">
        <v>1559</v>
      </c>
      <c r="V138">
        <v>37</v>
      </c>
      <c r="X138" t="s">
        <v>1648</v>
      </c>
      <c r="Y138">
        <v>25</v>
      </c>
      <c r="AA138" t="s">
        <v>1561</v>
      </c>
      <c r="AB138">
        <v>152</v>
      </c>
      <c r="AG138" t="s">
        <v>2253</v>
      </c>
      <c r="AH138" t="s">
        <v>2254</v>
      </c>
      <c r="AJ138" t="s">
        <v>3202</v>
      </c>
      <c r="AK138" t="s">
        <v>4781</v>
      </c>
      <c r="AP138" t="s">
        <v>1561</v>
      </c>
      <c r="AQ138" s="46">
        <v>215</v>
      </c>
      <c r="AR138" s="46"/>
      <c r="AT138" s="46"/>
    </row>
    <row r="139" spans="2:46" x14ac:dyDescent="0.2">
      <c r="B139" t="s">
        <v>2014</v>
      </c>
      <c r="C139">
        <v>3</v>
      </c>
      <c r="E139" t="s">
        <v>5005</v>
      </c>
      <c r="G139" t="s">
        <v>1568</v>
      </c>
      <c r="L139" t="s">
        <v>2015</v>
      </c>
      <c r="M139">
        <v>7</v>
      </c>
      <c r="O139" t="s">
        <v>1616</v>
      </c>
      <c r="P139">
        <v>6</v>
      </c>
      <c r="R139" t="s">
        <v>1606</v>
      </c>
      <c r="S139" t="s">
        <v>4949</v>
      </c>
      <c r="U139" t="s">
        <v>1573</v>
      </c>
      <c r="V139">
        <v>63</v>
      </c>
      <c r="X139" t="s">
        <v>1655</v>
      </c>
      <c r="Y139">
        <v>26</v>
      </c>
      <c r="AA139" t="s">
        <v>1575</v>
      </c>
      <c r="AB139">
        <v>153</v>
      </c>
      <c r="AG139" t="s">
        <v>1951</v>
      </c>
      <c r="AH139" t="s">
        <v>1952</v>
      </c>
      <c r="AJ139">
        <v>7</v>
      </c>
      <c r="AK139">
        <v>1</v>
      </c>
      <c r="AP139" t="s">
        <v>1575</v>
      </c>
      <c r="AQ139" s="46">
        <v>216</v>
      </c>
      <c r="AR139" s="46"/>
      <c r="AT139" s="46"/>
    </row>
    <row r="140" spans="2:46" x14ac:dyDescent="0.2">
      <c r="B140" t="s">
        <v>2024</v>
      </c>
      <c r="C140">
        <v>2</v>
      </c>
      <c r="G140" t="s">
        <v>1582</v>
      </c>
      <c r="L140" t="s">
        <v>2025</v>
      </c>
      <c r="M140">
        <v>1</v>
      </c>
      <c r="O140" t="s">
        <v>1628</v>
      </c>
      <c r="P140">
        <v>1</v>
      </c>
      <c r="R140" t="s">
        <v>1617</v>
      </c>
      <c r="S140" t="s">
        <v>4949</v>
      </c>
      <c r="U140" t="s">
        <v>1585</v>
      </c>
      <c r="V140">
        <v>64</v>
      </c>
      <c r="X140" t="s">
        <v>1663</v>
      </c>
      <c r="Y140">
        <v>27</v>
      </c>
      <c r="AA140" t="s">
        <v>1586</v>
      </c>
      <c r="AB140">
        <v>154</v>
      </c>
      <c r="AD140" t="s">
        <v>4757</v>
      </c>
      <c r="AG140" t="s">
        <v>2371</v>
      </c>
      <c r="AH140" t="s">
        <v>2372</v>
      </c>
      <c r="AJ140">
        <v>10</v>
      </c>
      <c r="AK140">
        <v>2</v>
      </c>
      <c r="AP140" t="s">
        <v>1586</v>
      </c>
      <c r="AQ140" s="46">
        <v>217</v>
      </c>
      <c r="AR140" s="46"/>
    </row>
    <row r="141" spans="2:46" x14ac:dyDescent="0.2">
      <c r="B141" t="s">
        <v>2032</v>
      </c>
      <c r="C141">
        <v>1</v>
      </c>
      <c r="G141" t="s">
        <v>1593</v>
      </c>
      <c r="I141" s="2" t="s">
        <v>2187</v>
      </c>
      <c r="J141" t="s">
        <v>4781</v>
      </c>
      <c r="L141" t="s">
        <v>2033</v>
      </c>
      <c r="M141">
        <v>2</v>
      </c>
      <c r="O141" t="s">
        <v>1638</v>
      </c>
      <c r="P141">
        <v>7</v>
      </c>
      <c r="R141" t="s">
        <v>1629</v>
      </c>
      <c r="S141" t="s">
        <v>4949</v>
      </c>
      <c r="U141" t="s">
        <v>1596</v>
      </c>
      <c r="V141">
        <v>68</v>
      </c>
      <c r="X141" t="s">
        <v>1672</v>
      </c>
      <c r="Y141">
        <v>28</v>
      </c>
      <c r="AA141" t="s">
        <v>1598</v>
      </c>
      <c r="AB141">
        <v>155</v>
      </c>
      <c r="AD141" t="s">
        <v>4871</v>
      </c>
      <c r="AG141" t="s">
        <v>2212</v>
      </c>
      <c r="AH141" t="s">
        <v>2213</v>
      </c>
      <c r="AJ141">
        <v>14</v>
      </c>
      <c r="AK141">
        <v>3</v>
      </c>
      <c r="AP141" t="s">
        <v>1598</v>
      </c>
      <c r="AQ141" s="46">
        <v>218</v>
      </c>
      <c r="AR141" s="46"/>
    </row>
    <row r="142" spans="2:46" x14ac:dyDescent="0.2">
      <c r="E142" s="3" t="s">
        <v>5008</v>
      </c>
      <c r="G142" t="s">
        <v>1604</v>
      </c>
      <c r="I142" t="s">
        <v>2130</v>
      </c>
      <c r="J142">
        <v>3</v>
      </c>
      <c r="L142" t="s">
        <v>2042</v>
      </c>
      <c r="M142">
        <v>14</v>
      </c>
      <c r="O142" t="s">
        <v>1646</v>
      </c>
      <c r="P142">
        <v>8</v>
      </c>
      <c r="U142" t="s">
        <v>1607</v>
      </c>
      <c r="V142">
        <v>69</v>
      </c>
      <c r="X142" t="s">
        <v>1681</v>
      </c>
      <c r="Y142">
        <v>29</v>
      </c>
      <c r="AA142" t="s">
        <v>1609</v>
      </c>
      <c r="AB142">
        <v>156</v>
      </c>
      <c r="AD142" t="s">
        <v>4869</v>
      </c>
      <c r="AG142" t="s">
        <v>489</v>
      </c>
      <c r="AH142" t="s">
        <v>490</v>
      </c>
      <c r="AJ142">
        <v>20</v>
      </c>
      <c r="AK142">
        <v>4</v>
      </c>
      <c r="AP142" t="s">
        <v>1609</v>
      </c>
      <c r="AQ142">
        <v>219</v>
      </c>
    </row>
    <row r="143" spans="2:46" x14ac:dyDescent="0.2">
      <c r="E143" t="s">
        <v>5007</v>
      </c>
      <c r="G143" t="s">
        <v>1615</v>
      </c>
      <c r="I143" t="s">
        <v>199</v>
      </c>
      <c r="J143">
        <v>4</v>
      </c>
      <c r="L143" t="s">
        <v>2050</v>
      </c>
      <c r="M143">
        <v>3</v>
      </c>
      <c r="U143" t="s">
        <v>1618</v>
      </c>
      <c r="V143">
        <v>66</v>
      </c>
      <c r="X143" t="s">
        <v>1691</v>
      </c>
      <c r="Y143">
        <v>30</v>
      </c>
      <c r="AA143" t="s">
        <v>1620</v>
      </c>
      <c r="AB143">
        <v>157</v>
      </c>
      <c r="AD143" t="s">
        <v>4870</v>
      </c>
      <c r="AG143" t="s">
        <v>2267</v>
      </c>
      <c r="AH143" t="s">
        <v>2268</v>
      </c>
      <c r="AJ143">
        <v>28</v>
      </c>
      <c r="AK143">
        <v>5</v>
      </c>
      <c r="AP143" t="s">
        <v>1620</v>
      </c>
      <c r="AQ143">
        <v>220</v>
      </c>
    </row>
    <row r="144" spans="2:46" x14ac:dyDescent="0.2">
      <c r="B144" s="2" t="s">
        <v>2065</v>
      </c>
      <c r="C144" t="s">
        <v>4781</v>
      </c>
      <c r="E144" t="s">
        <v>1946</v>
      </c>
      <c r="G144" t="s">
        <v>1626</v>
      </c>
      <c r="I144" t="s">
        <v>854</v>
      </c>
      <c r="J144">
        <v>6</v>
      </c>
      <c r="L144" t="s">
        <v>2058</v>
      </c>
      <c r="M144">
        <v>4</v>
      </c>
      <c r="R144" s="2" t="s">
        <v>1670</v>
      </c>
      <c r="S144" s="3" t="s">
        <v>4781</v>
      </c>
      <c r="U144" t="s">
        <v>1630</v>
      </c>
      <c r="V144">
        <v>67</v>
      </c>
      <c r="X144" t="s">
        <v>1700</v>
      </c>
      <c r="Y144">
        <v>31</v>
      </c>
      <c r="AA144" t="s">
        <v>1632</v>
      </c>
      <c r="AB144">
        <v>158</v>
      </c>
      <c r="AG144" t="s">
        <v>831</v>
      </c>
      <c r="AH144" t="s">
        <v>832</v>
      </c>
      <c r="AP144" t="s">
        <v>1632</v>
      </c>
      <c r="AQ144">
        <v>221</v>
      </c>
    </row>
    <row r="145" spans="2:44" x14ac:dyDescent="0.2">
      <c r="B145" t="s">
        <v>2074</v>
      </c>
      <c r="C145">
        <v>1</v>
      </c>
      <c r="E145" t="s">
        <v>5006</v>
      </c>
      <c r="G145" t="s">
        <v>4788</v>
      </c>
      <c r="I145" t="s">
        <v>1042</v>
      </c>
      <c r="J145">
        <v>10</v>
      </c>
      <c r="L145" t="s">
        <v>2066</v>
      </c>
      <c r="M145">
        <v>11</v>
      </c>
      <c r="O145" s="2" t="s">
        <v>1679</v>
      </c>
      <c r="P145" s="3" t="s">
        <v>4781</v>
      </c>
      <c r="R145" t="s">
        <v>191</v>
      </c>
      <c r="S145">
        <v>5</v>
      </c>
      <c r="U145" t="s">
        <v>1639</v>
      </c>
      <c r="V145">
        <v>70</v>
      </c>
      <c r="X145" t="s">
        <v>1709</v>
      </c>
      <c r="Y145">
        <v>32</v>
      </c>
      <c r="AA145" t="s">
        <v>1641</v>
      </c>
      <c r="AB145">
        <v>159</v>
      </c>
      <c r="AG145" t="s">
        <v>1067</v>
      </c>
      <c r="AH145" t="s">
        <v>1068</v>
      </c>
      <c r="AP145" t="s">
        <v>1641</v>
      </c>
      <c r="AQ145">
        <v>223</v>
      </c>
    </row>
    <row r="146" spans="2:44" x14ac:dyDescent="0.2">
      <c r="B146" t="s">
        <v>2082</v>
      </c>
      <c r="C146">
        <v>2</v>
      </c>
      <c r="G146" t="s">
        <v>4789</v>
      </c>
      <c r="I146" t="s">
        <v>222</v>
      </c>
      <c r="J146">
        <v>13</v>
      </c>
      <c r="O146" t="s">
        <v>1689</v>
      </c>
      <c r="P146">
        <v>1</v>
      </c>
      <c r="R146" t="s">
        <v>246</v>
      </c>
      <c r="S146">
        <v>3</v>
      </c>
      <c r="U146" t="s">
        <v>1647</v>
      </c>
      <c r="V146">
        <v>65</v>
      </c>
      <c r="X146" t="s">
        <v>243</v>
      </c>
      <c r="Y146">
        <v>35</v>
      </c>
      <c r="AA146" t="s">
        <v>1649</v>
      </c>
      <c r="AB146">
        <v>160</v>
      </c>
      <c r="AD146" s="3" t="s">
        <v>3203</v>
      </c>
      <c r="AG146" t="s">
        <v>1032</v>
      </c>
      <c r="AH146" t="s">
        <v>1033</v>
      </c>
      <c r="AJ146" t="s">
        <v>3206</v>
      </c>
      <c r="AK146" t="s">
        <v>4781</v>
      </c>
      <c r="AP146" t="s">
        <v>1649</v>
      </c>
      <c r="AQ146">
        <v>224</v>
      </c>
    </row>
    <row r="147" spans="2:44" x14ac:dyDescent="0.2">
      <c r="B147" t="s">
        <v>2091</v>
      </c>
      <c r="C147">
        <v>3</v>
      </c>
      <c r="G147" t="s">
        <v>4790</v>
      </c>
      <c r="I147" t="s">
        <v>1627</v>
      </c>
      <c r="J147">
        <v>25</v>
      </c>
      <c r="O147" t="s">
        <v>1698</v>
      </c>
      <c r="P147">
        <v>2</v>
      </c>
      <c r="R147" t="s">
        <v>269</v>
      </c>
      <c r="S147">
        <v>4</v>
      </c>
      <c r="U147" t="s">
        <v>1654</v>
      </c>
      <c r="V147">
        <v>79</v>
      </c>
      <c r="X147" t="s">
        <v>1065</v>
      </c>
      <c r="Y147">
        <v>36</v>
      </c>
      <c r="AA147" t="s">
        <v>1656</v>
      </c>
      <c r="AB147">
        <v>161</v>
      </c>
      <c r="AD147" s="3" t="s">
        <v>4875</v>
      </c>
      <c r="AG147" t="s">
        <v>1056</v>
      </c>
      <c r="AH147" t="s">
        <v>1057</v>
      </c>
      <c r="AJ147" t="s">
        <v>1812</v>
      </c>
      <c r="AK147">
        <v>1</v>
      </c>
      <c r="AP147" t="s">
        <v>1656</v>
      </c>
      <c r="AQ147" s="46">
        <v>225</v>
      </c>
      <c r="AR147" s="46"/>
    </row>
    <row r="148" spans="2:44" x14ac:dyDescent="0.2">
      <c r="E148" s="3" t="s">
        <v>5010</v>
      </c>
      <c r="I148" t="s">
        <v>2234</v>
      </c>
      <c r="J148">
        <v>27</v>
      </c>
      <c r="L148" s="2" t="s">
        <v>2083</v>
      </c>
      <c r="M148" t="s">
        <v>4781</v>
      </c>
      <c r="O148" t="s">
        <v>1707</v>
      </c>
      <c r="P148">
        <v>3</v>
      </c>
      <c r="R148" t="s">
        <v>281</v>
      </c>
      <c r="S148">
        <v>1</v>
      </c>
      <c r="U148" t="s">
        <v>1662</v>
      </c>
      <c r="V148">
        <v>71</v>
      </c>
      <c r="X148" t="s">
        <v>1734</v>
      </c>
      <c r="Y148">
        <v>77</v>
      </c>
      <c r="AA148" t="s">
        <v>1664</v>
      </c>
      <c r="AB148">
        <v>162</v>
      </c>
      <c r="AD148" s="3" t="s">
        <v>4876</v>
      </c>
      <c r="AG148" t="s">
        <v>1078</v>
      </c>
      <c r="AH148" t="s">
        <v>1079</v>
      </c>
      <c r="AJ148" t="s">
        <v>1821</v>
      </c>
      <c r="AK148">
        <v>2</v>
      </c>
      <c r="AP148" t="s">
        <v>1664</v>
      </c>
      <c r="AQ148" s="46">
        <v>226</v>
      </c>
      <c r="AR148" s="46"/>
    </row>
    <row r="149" spans="2:44" x14ac:dyDescent="0.2">
      <c r="E149" t="s">
        <v>5048</v>
      </c>
      <c r="I149" t="s">
        <v>907</v>
      </c>
      <c r="J149">
        <v>29</v>
      </c>
      <c r="L149" t="s">
        <v>2092</v>
      </c>
      <c r="M149">
        <v>5</v>
      </c>
      <c r="R149" t="s">
        <v>307</v>
      </c>
      <c r="S149">
        <v>6</v>
      </c>
      <c r="U149" t="s">
        <v>1671</v>
      </c>
      <c r="V149">
        <v>72</v>
      </c>
      <c r="X149" t="s">
        <v>1743</v>
      </c>
      <c r="Y149">
        <v>37</v>
      </c>
      <c r="AA149" t="s">
        <v>1673</v>
      </c>
      <c r="AB149">
        <v>163</v>
      </c>
      <c r="AD149" s="3" t="s">
        <v>4877</v>
      </c>
      <c r="AG149" t="s">
        <v>1045</v>
      </c>
      <c r="AH149" t="s">
        <v>1046</v>
      </c>
      <c r="AJ149" t="s">
        <v>1830</v>
      </c>
      <c r="AK149">
        <v>3</v>
      </c>
      <c r="AP149" t="s">
        <v>1673</v>
      </c>
      <c r="AQ149" s="46">
        <v>228</v>
      </c>
      <c r="AR149" s="46"/>
    </row>
    <row r="150" spans="2:44" x14ac:dyDescent="0.2">
      <c r="B150" s="2" t="s">
        <v>2122</v>
      </c>
      <c r="C150" t="s">
        <v>4781</v>
      </c>
      <c r="E150" t="s">
        <v>5044</v>
      </c>
      <c r="G150" s="2" t="s">
        <v>1716</v>
      </c>
      <c r="I150" t="s">
        <v>938</v>
      </c>
      <c r="J150">
        <v>35</v>
      </c>
      <c r="L150" t="s">
        <v>2101</v>
      </c>
      <c r="M150">
        <v>1</v>
      </c>
      <c r="R150" t="s">
        <v>320</v>
      </c>
      <c r="S150">
        <v>2</v>
      </c>
      <c r="U150" t="s">
        <v>1680</v>
      </c>
      <c r="V150">
        <v>76</v>
      </c>
      <c r="X150" t="s">
        <v>1751</v>
      </c>
      <c r="Y150">
        <v>38</v>
      </c>
      <c r="AA150" t="s">
        <v>1682</v>
      </c>
      <c r="AB150">
        <v>164</v>
      </c>
      <c r="AD150" s="3" t="s">
        <v>4878</v>
      </c>
      <c r="AG150" t="s">
        <v>1612</v>
      </c>
      <c r="AH150" t="s">
        <v>1613</v>
      </c>
      <c r="AP150" t="s">
        <v>1682</v>
      </c>
      <c r="AQ150" s="46">
        <v>229</v>
      </c>
      <c r="AR150" s="46"/>
    </row>
    <row r="151" spans="2:44" x14ac:dyDescent="0.2">
      <c r="B151" t="s">
        <v>2130</v>
      </c>
      <c r="C151">
        <v>3</v>
      </c>
      <c r="E151" t="s">
        <v>5045</v>
      </c>
      <c r="G151" s="3" t="s">
        <v>1741</v>
      </c>
      <c r="I151" t="s">
        <v>949</v>
      </c>
      <c r="J151">
        <v>38</v>
      </c>
      <c r="L151" t="s">
        <v>2109</v>
      </c>
      <c r="M151">
        <v>3</v>
      </c>
      <c r="O151" s="2" t="s">
        <v>1163</v>
      </c>
      <c r="P151" s="3" t="s">
        <v>4781</v>
      </c>
      <c r="U151" t="s">
        <v>1690</v>
      </c>
      <c r="V151">
        <v>77</v>
      </c>
      <c r="X151" t="s">
        <v>1759</v>
      </c>
      <c r="Y151">
        <v>39</v>
      </c>
      <c r="AA151" t="s">
        <v>1692</v>
      </c>
      <c r="AB151">
        <v>165</v>
      </c>
      <c r="AG151" t="s">
        <v>1389</v>
      </c>
      <c r="AH151" t="s">
        <v>1390</v>
      </c>
      <c r="AP151" t="s">
        <v>1692</v>
      </c>
      <c r="AQ151" s="46">
        <v>230</v>
      </c>
      <c r="AR151" s="46"/>
    </row>
    <row r="152" spans="2:44" x14ac:dyDescent="0.2">
      <c r="B152" t="s">
        <v>199</v>
      </c>
      <c r="C152">
        <v>4</v>
      </c>
      <c r="E152" t="s">
        <v>5046</v>
      </c>
      <c r="G152" s="3" t="s">
        <v>1748</v>
      </c>
      <c r="I152" t="s">
        <v>739</v>
      </c>
      <c r="J152">
        <v>40</v>
      </c>
      <c r="L152" t="s">
        <v>963</v>
      </c>
      <c r="M152">
        <v>6</v>
      </c>
      <c r="O152" t="s">
        <v>1749</v>
      </c>
      <c r="P152">
        <v>4</v>
      </c>
      <c r="U152" t="s">
        <v>1699</v>
      </c>
      <c r="V152">
        <v>74</v>
      </c>
      <c r="X152" t="s">
        <v>1768</v>
      </c>
      <c r="Y152">
        <v>40</v>
      </c>
      <c r="AA152" t="s">
        <v>1701</v>
      </c>
      <c r="AB152">
        <v>166</v>
      </c>
      <c r="AG152" t="s">
        <v>908</v>
      </c>
      <c r="AH152" t="s">
        <v>909</v>
      </c>
      <c r="AJ152" t="s">
        <v>3214</v>
      </c>
      <c r="AK152" t="s">
        <v>4781</v>
      </c>
      <c r="AP152" t="s">
        <v>1701</v>
      </c>
      <c r="AQ152">
        <v>234</v>
      </c>
    </row>
    <row r="153" spans="2:44" x14ac:dyDescent="0.2">
      <c r="B153" t="s">
        <v>1042</v>
      </c>
      <c r="C153">
        <v>10</v>
      </c>
      <c r="E153" t="s">
        <v>124</v>
      </c>
      <c r="G153" s="3" t="s">
        <v>1091</v>
      </c>
      <c r="I153" t="s">
        <v>753</v>
      </c>
      <c r="J153">
        <v>41</v>
      </c>
      <c r="L153" t="s">
        <v>2124</v>
      </c>
      <c r="M153">
        <v>4</v>
      </c>
      <c r="O153" t="s">
        <v>1756</v>
      </c>
      <c r="P153">
        <v>3</v>
      </c>
      <c r="R153" s="2" t="s">
        <v>1757</v>
      </c>
      <c r="S153" s="3" t="s">
        <v>4781</v>
      </c>
      <c r="U153" t="s">
        <v>1708</v>
      </c>
      <c r="V153">
        <v>75</v>
      </c>
      <c r="X153" t="s">
        <v>1777</v>
      </c>
      <c r="Y153">
        <v>41</v>
      </c>
      <c r="AA153" t="s">
        <v>1710</v>
      </c>
      <c r="AB153">
        <v>167</v>
      </c>
      <c r="AD153" s="3" t="s">
        <v>4890</v>
      </c>
      <c r="AE153" s="3" t="s">
        <v>4781</v>
      </c>
      <c r="AG153" t="s">
        <v>1969</v>
      </c>
      <c r="AH153" t="s">
        <v>1970</v>
      </c>
      <c r="AJ153" t="s">
        <v>1882</v>
      </c>
      <c r="AK153">
        <v>1</v>
      </c>
      <c r="AP153" t="s">
        <v>1710</v>
      </c>
      <c r="AQ153">
        <v>235</v>
      </c>
    </row>
    <row r="154" spans="2:44" x14ac:dyDescent="0.2">
      <c r="B154" t="s">
        <v>1076</v>
      </c>
      <c r="C154">
        <v>22</v>
      </c>
      <c r="E154" t="s">
        <v>5047</v>
      </c>
      <c r="G154" s="3" t="s">
        <v>1725</v>
      </c>
      <c r="I154" t="s">
        <v>789</v>
      </c>
      <c r="J154">
        <v>45</v>
      </c>
      <c r="L154" t="s">
        <v>2131</v>
      </c>
      <c r="M154">
        <v>2</v>
      </c>
      <c r="O154" t="s">
        <v>963</v>
      </c>
      <c r="P154">
        <v>1</v>
      </c>
      <c r="R154" t="s">
        <v>1766</v>
      </c>
      <c r="S154">
        <v>1</v>
      </c>
      <c r="U154" t="s">
        <v>1718</v>
      </c>
      <c r="V154">
        <v>73</v>
      </c>
      <c r="X154" t="s">
        <v>1785</v>
      </c>
      <c r="Y154">
        <v>42</v>
      </c>
      <c r="AA154" t="s">
        <v>1719</v>
      </c>
      <c r="AB154">
        <v>168</v>
      </c>
      <c r="AD154" t="s">
        <v>4918</v>
      </c>
      <c r="AE154">
        <v>2</v>
      </c>
      <c r="AG154" t="s">
        <v>2151</v>
      </c>
      <c r="AH154" t="s">
        <v>2152</v>
      </c>
      <c r="AJ154" t="s">
        <v>1892</v>
      </c>
      <c r="AK154">
        <v>2</v>
      </c>
      <c r="AP154" t="s">
        <v>1719</v>
      </c>
      <c r="AQ154">
        <v>236</v>
      </c>
    </row>
    <row r="155" spans="2:44" x14ac:dyDescent="0.2">
      <c r="B155" t="s">
        <v>938</v>
      </c>
      <c r="C155">
        <v>35</v>
      </c>
      <c r="O155" t="s">
        <v>1774</v>
      </c>
      <c r="P155">
        <v>2</v>
      </c>
      <c r="R155" t="s">
        <v>1775</v>
      </c>
      <c r="S155">
        <v>5</v>
      </c>
      <c r="U155" t="s">
        <v>1726</v>
      </c>
      <c r="V155">
        <v>78</v>
      </c>
      <c r="X155" t="s">
        <v>1792</v>
      </c>
      <c r="Y155">
        <v>43</v>
      </c>
      <c r="AA155" t="s">
        <v>1727</v>
      </c>
      <c r="AB155">
        <v>169</v>
      </c>
      <c r="AD155" t="s">
        <v>1091</v>
      </c>
      <c r="AE155">
        <v>5</v>
      </c>
      <c r="AG155" t="s">
        <v>2176</v>
      </c>
      <c r="AH155" t="s">
        <v>2177</v>
      </c>
      <c r="AJ155" t="s">
        <v>1900</v>
      </c>
      <c r="AK155">
        <v>3</v>
      </c>
      <c r="AP155" t="s">
        <v>1727</v>
      </c>
      <c r="AQ155">
        <v>237</v>
      </c>
    </row>
    <row r="156" spans="2:44" x14ac:dyDescent="0.2">
      <c r="B156" t="s">
        <v>949</v>
      </c>
      <c r="C156">
        <v>38</v>
      </c>
      <c r="R156" t="s">
        <v>1783</v>
      </c>
      <c r="S156">
        <v>2</v>
      </c>
      <c r="U156" t="s">
        <v>1750</v>
      </c>
      <c r="V156">
        <v>376</v>
      </c>
      <c r="X156" t="s">
        <v>1800</v>
      </c>
      <c r="Y156">
        <v>44</v>
      </c>
      <c r="AA156" t="s">
        <v>1735</v>
      </c>
      <c r="AB156">
        <v>170</v>
      </c>
      <c r="AD156" t="s">
        <v>4921</v>
      </c>
      <c r="AE156">
        <v>6</v>
      </c>
      <c r="AG156" t="s">
        <v>2184</v>
      </c>
      <c r="AH156" t="s">
        <v>2185</v>
      </c>
      <c r="AJ156" t="s">
        <v>1909</v>
      </c>
      <c r="AK156">
        <v>4</v>
      </c>
      <c r="AP156" t="s">
        <v>1735</v>
      </c>
      <c r="AQ156">
        <v>238</v>
      </c>
    </row>
    <row r="157" spans="2:44" x14ac:dyDescent="0.2">
      <c r="B157" t="s">
        <v>739</v>
      </c>
      <c r="C157">
        <v>40</v>
      </c>
      <c r="E157" s="3" t="s">
        <v>5049</v>
      </c>
      <c r="G157" s="3" t="s">
        <v>5015</v>
      </c>
      <c r="I157" s="2" t="s">
        <v>2292</v>
      </c>
      <c r="J157" t="s">
        <v>4781</v>
      </c>
      <c r="L157" s="2" t="s">
        <v>2147</v>
      </c>
      <c r="M157" t="s">
        <v>4781</v>
      </c>
      <c r="R157" t="s">
        <v>356</v>
      </c>
      <c r="S157">
        <v>4</v>
      </c>
      <c r="U157" t="s">
        <v>1733</v>
      </c>
      <c r="V157">
        <v>81</v>
      </c>
      <c r="X157" t="s">
        <v>1836</v>
      </c>
      <c r="Y157">
        <v>48</v>
      </c>
      <c r="AA157" t="s">
        <v>1744</v>
      </c>
      <c r="AB157">
        <v>171</v>
      </c>
      <c r="AD157" t="s">
        <v>4920</v>
      </c>
      <c r="AE157">
        <v>4</v>
      </c>
      <c r="AG157" t="s">
        <v>2160</v>
      </c>
      <c r="AH157" t="s">
        <v>2161</v>
      </c>
      <c r="AJ157" t="s">
        <v>1919</v>
      </c>
      <c r="AK157">
        <v>5</v>
      </c>
      <c r="AP157" t="s">
        <v>1744</v>
      </c>
      <c r="AQ157">
        <v>250</v>
      </c>
    </row>
    <row r="158" spans="2:44" x14ac:dyDescent="0.2">
      <c r="B158" t="s">
        <v>753</v>
      </c>
      <c r="C158">
        <v>41</v>
      </c>
      <c r="E158" t="s">
        <v>5053</v>
      </c>
      <c r="G158" t="s">
        <v>1377</v>
      </c>
      <c r="I158" t="s">
        <v>2300</v>
      </c>
      <c r="J158">
        <v>2</v>
      </c>
      <c r="L158" t="s">
        <v>2155</v>
      </c>
      <c r="M158">
        <v>1</v>
      </c>
      <c r="O158" s="2" t="s">
        <v>1806</v>
      </c>
      <c r="P158" s="3" t="s">
        <v>4781</v>
      </c>
      <c r="R158" t="s">
        <v>1798</v>
      </c>
      <c r="S158">
        <v>3</v>
      </c>
      <c r="U158" t="s">
        <v>1742</v>
      </c>
      <c r="V158">
        <v>80</v>
      </c>
      <c r="X158" t="s">
        <v>1844</v>
      </c>
      <c r="Y158">
        <v>49</v>
      </c>
      <c r="AA158" t="s">
        <v>1752</v>
      </c>
      <c r="AB158">
        <v>172</v>
      </c>
      <c r="AD158" t="s">
        <v>4917</v>
      </c>
      <c r="AE158">
        <v>1</v>
      </c>
      <c r="AG158" t="s">
        <v>2168</v>
      </c>
      <c r="AH158" t="s">
        <v>2169</v>
      </c>
      <c r="AJ158" t="s">
        <v>1927</v>
      </c>
      <c r="AK158">
        <v>6</v>
      </c>
      <c r="AP158" t="s">
        <v>1752</v>
      </c>
      <c r="AQ158">
        <v>252</v>
      </c>
    </row>
    <row r="159" spans="2:44" x14ac:dyDescent="0.2">
      <c r="E159" t="s">
        <v>5050</v>
      </c>
      <c r="G159" t="s">
        <v>1387</v>
      </c>
      <c r="I159" t="s">
        <v>199</v>
      </c>
      <c r="J159">
        <v>4</v>
      </c>
      <c r="L159" t="s">
        <v>2163</v>
      </c>
      <c r="M159">
        <v>2</v>
      </c>
      <c r="O159" t="s">
        <v>1815</v>
      </c>
      <c r="P159">
        <v>11</v>
      </c>
      <c r="U159" t="s">
        <v>1758</v>
      </c>
      <c r="V159">
        <v>87</v>
      </c>
      <c r="X159" t="s">
        <v>1853</v>
      </c>
      <c r="Y159">
        <v>50</v>
      </c>
      <c r="AA159" t="s">
        <v>1760</v>
      </c>
      <c r="AB159">
        <v>173</v>
      </c>
      <c r="AD159" t="s">
        <v>4919</v>
      </c>
      <c r="AE159">
        <v>3</v>
      </c>
      <c r="AG159" t="s">
        <v>2446</v>
      </c>
      <c r="AH159" t="s">
        <v>2447</v>
      </c>
      <c r="AJ159" t="s">
        <v>1936</v>
      </c>
      <c r="AK159">
        <v>7</v>
      </c>
      <c r="AP159" t="s">
        <v>1760</v>
      </c>
      <c r="AQ159">
        <v>254</v>
      </c>
    </row>
    <row r="160" spans="2:44" x14ac:dyDescent="0.2">
      <c r="E160" t="s">
        <v>5051</v>
      </c>
      <c r="G160" t="s">
        <v>1397</v>
      </c>
      <c r="I160" t="s">
        <v>2312</v>
      </c>
      <c r="J160">
        <v>5</v>
      </c>
      <c r="L160" t="s">
        <v>2171</v>
      </c>
      <c r="M160">
        <v>3</v>
      </c>
      <c r="O160" t="s">
        <v>1824</v>
      </c>
      <c r="P160">
        <v>5</v>
      </c>
      <c r="U160" t="s">
        <v>1767</v>
      </c>
      <c r="V160">
        <v>88</v>
      </c>
      <c r="X160" t="s">
        <v>1862</v>
      </c>
      <c r="Y160">
        <v>51</v>
      </c>
      <c r="AA160" t="s">
        <v>1769</v>
      </c>
      <c r="AB160">
        <v>174</v>
      </c>
      <c r="AG160" t="s">
        <v>1250</v>
      </c>
      <c r="AH160" t="s">
        <v>1251</v>
      </c>
      <c r="AJ160" t="s">
        <v>1943</v>
      </c>
      <c r="AK160">
        <v>8</v>
      </c>
      <c r="AP160" t="s">
        <v>1769</v>
      </c>
      <c r="AQ160">
        <v>255</v>
      </c>
    </row>
    <row r="161" spans="2:43" x14ac:dyDescent="0.2">
      <c r="B161" s="2" t="s">
        <v>2215</v>
      </c>
      <c r="C161" t="s">
        <v>4781</v>
      </c>
      <c r="E161" t="s">
        <v>5052</v>
      </c>
      <c r="G161" t="s">
        <v>1406</v>
      </c>
      <c r="I161" t="s">
        <v>1042</v>
      </c>
      <c r="J161">
        <v>10</v>
      </c>
      <c r="L161" t="s">
        <v>2179</v>
      </c>
      <c r="M161">
        <v>4</v>
      </c>
      <c r="O161" t="s">
        <v>1833</v>
      </c>
      <c r="P161">
        <v>9</v>
      </c>
      <c r="R161" s="2" t="s">
        <v>1834</v>
      </c>
      <c r="S161" t="s">
        <v>4781</v>
      </c>
      <c r="U161" t="s">
        <v>1776</v>
      </c>
      <c r="V161">
        <v>86</v>
      </c>
      <c r="X161" t="s">
        <v>1808</v>
      </c>
      <c r="Y161">
        <v>45</v>
      </c>
      <c r="AA161" t="s">
        <v>1778</v>
      </c>
      <c r="AB161">
        <v>175</v>
      </c>
      <c r="AG161" t="s">
        <v>1261</v>
      </c>
      <c r="AH161" t="s">
        <v>1262</v>
      </c>
      <c r="AJ161" t="s">
        <v>1953</v>
      </c>
      <c r="AK161">
        <v>9</v>
      </c>
      <c r="AP161" t="s">
        <v>1778</v>
      </c>
      <c r="AQ161">
        <v>257</v>
      </c>
    </row>
    <row r="162" spans="2:43" x14ac:dyDescent="0.2">
      <c r="B162" t="s">
        <v>2130</v>
      </c>
      <c r="C162">
        <v>3</v>
      </c>
      <c r="G162" t="s">
        <v>1414</v>
      </c>
      <c r="I162" t="s">
        <v>265</v>
      </c>
      <c r="J162">
        <v>11</v>
      </c>
      <c r="O162" t="s">
        <v>1841</v>
      </c>
      <c r="P162">
        <v>2</v>
      </c>
      <c r="R162" t="s">
        <v>1842</v>
      </c>
      <c r="S162">
        <v>2</v>
      </c>
      <c r="U162" t="s">
        <v>1784</v>
      </c>
      <c r="V162">
        <v>89</v>
      </c>
      <c r="X162" t="s">
        <v>1817</v>
      </c>
      <c r="Y162">
        <v>46</v>
      </c>
      <c r="AA162" t="s">
        <v>1786</v>
      </c>
      <c r="AB162">
        <v>176</v>
      </c>
      <c r="AD162" s="3" t="s">
        <v>4923</v>
      </c>
      <c r="AG162" t="s">
        <v>1283</v>
      </c>
      <c r="AH162" t="s">
        <v>1284</v>
      </c>
      <c r="AJ162" t="s">
        <v>1961</v>
      </c>
      <c r="AK162">
        <v>10</v>
      </c>
      <c r="AP162" t="s">
        <v>1786</v>
      </c>
      <c r="AQ162">
        <v>258</v>
      </c>
    </row>
    <row r="163" spans="2:43" x14ac:dyDescent="0.2">
      <c r="B163" t="s">
        <v>876</v>
      </c>
      <c r="C163">
        <v>12</v>
      </c>
      <c r="G163" t="s">
        <v>1423</v>
      </c>
      <c r="I163" t="s">
        <v>222</v>
      </c>
      <c r="J163">
        <v>13</v>
      </c>
      <c r="O163" t="s">
        <v>1850</v>
      </c>
      <c r="P163">
        <v>7</v>
      </c>
      <c r="R163" t="s">
        <v>1851</v>
      </c>
      <c r="S163">
        <v>3</v>
      </c>
      <c r="U163" t="s">
        <v>1791</v>
      </c>
      <c r="V163">
        <v>84</v>
      </c>
      <c r="X163" t="s">
        <v>1826</v>
      </c>
      <c r="Y163">
        <v>47</v>
      </c>
      <c r="AA163" t="s">
        <v>1793</v>
      </c>
      <c r="AB163">
        <v>177</v>
      </c>
      <c r="AD163" s="3" t="s">
        <v>4924</v>
      </c>
      <c r="AG163" t="s">
        <v>1273</v>
      </c>
      <c r="AH163" t="s">
        <v>1274</v>
      </c>
      <c r="AJ163" t="s">
        <v>1971</v>
      </c>
      <c r="AK163">
        <v>11</v>
      </c>
      <c r="AP163" t="s">
        <v>1793</v>
      </c>
      <c r="AQ163">
        <v>259</v>
      </c>
    </row>
    <row r="164" spans="2:43" x14ac:dyDescent="0.2">
      <c r="B164" t="s">
        <v>222</v>
      </c>
      <c r="C164">
        <v>13</v>
      </c>
      <c r="E164" s="3" t="s">
        <v>5111</v>
      </c>
      <c r="G164" t="s">
        <v>1433</v>
      </c>
      <c r="I164" t="s">
        <v>1348</v>
      </c>
      <c r="J164">
        <v>16</v>
      </c>
      <c r="L164" s="2" t="s">
        <v>2209</v>
      </c>
      <c r="M164" t="s">
        <v>4781</v>
      </c>
      <c r="O164" t="s">
        <v>1859</v>
      </c>
      <c r="P164">
        <v>6</v>
      </c>
      <c r="R164" t="s">
        <v>1860</v>
      </c>
      <c r="S164">
        <v>1</v>
      </c>
      <c r="U164" t="s">
        <v>1799</v>
      </c>
      <c r="V164">
        <v>85</v>
      </c>
      <c r="X164" t="s">
        <v>1870</v>
      </c>
      <c r="Y164">
        <v>52</v>
      </c>
      <c r="AA164" t="s">
        <v>1801</v>
      </c>
      <c r="AB164">
        <v>178</v>
      </c>
      <c r="AD164" s="3" t="s">
        <v>4925</v>
      </c>
      <c r="AG164" t="s">
        <v>1239</v>
      </c>
      <c r="AH164" t="s">
        <v>1240</v>
      </c>
      <c r="AJ164" t="s">
        <v>1980</v>
      </c>
      <c r="AK164">
        <v>12</v>
      </c>
      <c r="AP164" t="s">
        <v>1801</v>
      </c>
      <c r="AQ164">
        <v>260</v>
      </c>
    </row>
    <row r="165" spans="2:43" x14ac:dyDescent="0.2">
      <c r="B165" t="s">
        <v>907</v>
      </c>
      <c r="C165">
        <v>29</v>
      </c>
      <c r="E165" t="s">
        <v>5121</v>
      </c>
      <c r="G165" t="s">
        <v>1443</v>
      </c>
      <c r="I165" t="s">
        <v>2352</v>
      </c>
      <c r="J165">
        <v>88</v>
      </c>
      <c r="L165" t="s">
        <v>2216</v>
      </c>
      <c r="M165">
        <v>1</v>
      </c>
      <c r="O165" t="s">
        <v>1868</v>
      </c>
      <c r="P165">
        <v>12</v>
      </c>
      <c r="U165" t="s">
        <v>1807</v>
      </c>
      <c r="V165">
        <v>97</v>
      </c>
      <c r="X165" t="s">
        <v>1878</v>
      </c>
      <c r="Y165">
        <v>53</v>
      </c>
      <c r="AA165" t="s">
        <v>1809</v>
      </c>
      <c r="AB165">
        <v>179</v>
      </c>
      <c r="AD165" s="3" t="s">
        <v>4926</v>
      </c>
      <c r="AG165" t="s">
        <v>559</v>
      </c>
      <c r="AH165" t="s">
        <v>560</v>
      </c>
      <c r="AJ165" t="s">
        <v>1988</v>
      </c>
      <c r="AK165">
        <v>13</v>
      </c>
      <c r="AP165" t="s">
        <v>1809</v>
      </c>
      <c r="AQ165">
        <v>261</v>
      </c>
    </row>
    <row r="166" spans="2:43" x14ac:dyDescent="0.2">
      <c r="B166" t="s">
        <v>938</v>
      </c>
      <c r="C166">
        <v>35</v>
      </c>
      <c r="E166" t="s">
        <v>5119</v>
      </c>
      <c r="G166" t="s">
        <v>1455</v>
      </c>
      <c r="I166" t="s">
        <v>233</v>
      </c>
      <c r="J166">
        <v>17</v>
      </c>
      <c r="L166" t="s">
        <v>1508</v>
      </c>
      <c r="M166">
        <v>6</v>
      </c>
      <c r="O166" t="s">
        <v>1876</v>
      </c>
      <c r="P166">
        <v>8</v>
      </c>
      <c r="U166" t="s">
        <v>1816</v>
      </c>
      <c r="V166">
        <v>99</v>
      </c>
      <c r="X166" t="s">
        <v>1888</v>
      </c>
      <c r="Y166">
        <v>78</v>
      </c>
      <c r="AA166" t="s">
        <v>1818</v>
      </c>
      <c r="AB166">
        <v>180</v>
      </c>
      <c r="AD166" s="3" t="s">
        <v>4927</v>
      </c>
      <c r="AG166" t="s">
        <v>572</v>
      </c>
      <c r="AH166" t="s">
        <v>573</v>
      </c>
      <c r="AJ166" t="s">
        <v>1995</v>
      </c>
      <c r="AK166">
        <v>14</v>
      </c>
      <c r="AP166" t="s">
        <v>1818</v>
      </c>
      <c r="AQ166">
        <v>262</v>
      </c>
    </row>
    <row r="167" spans="2:43" x14ac:dyDescent="0.2">
      <c r="B167" t="s">
        <v>949</v>
      </c>
      <c r="C167">
        <v>38</v>
      </c>
      <c r="E167" t="s">
        <v>5118</v>
      </c>
      <c r="G167" t="s">
        <v>1468</v>
      </c>
      <c r="I167" t="s">
        <v>1358</v>
      </c>
      <c r="J167">
        <v>19</v>
      </c>
      <c r="L167" t="s">
        <v>2228</v>
      </c>
      <c r="M167">
        <v>5</v>
      </c>
      <c r="O167" t="s">
        <v>1885</v>
      </c>
      <c r="P167">
        <v>1</v>
      </c>
      <c r="R167" s="2" t="s">
        <v>1886</v>
      </c>
      <c r="S167" t="s">
        <v>4781</v>
      </c>
      <c r="U167" t="s">
        <v>1825</v>
      </c>
      <c r="V167">
        <v>102</v>
      </c>
      <c r="X167" t="s">
        <v>1896</v>
      </c>
      <c r="Y167">
        <v>55</v>
      </c>
      <c r="AA167" t="s">
        <v>1827</v>
      </c>
      <c r="AB167">
        <v>182</v>
      </c>
      <c r="AD167" s="3" t="s">
        <v>4928</v>
      </c>
      <c r="AG167" t="s">
        <v>1152</v>
      </c>
      <c r="AH167" t="s">
        <v>1153</v>
      </c>
      <c r="AJ167" t="s">
        <v>2004</v>
      </c>
      <c r="AK167">
        <v>15</v>
      </c>
      <c r="AP167" t="s">
        <v>1827</v>
      </c>
      <c r="AQ167">
        <v>264</v>
      </c>
    </row>
    <row r="168" spans="2:43" x14ac:dyDescent="0.2">
      <c r="B168" t="s">
        <v>739</v>
      </c>
      <c r="C168">
        <v>40</v>
      </c>
      <c r="E168" t="s">
        <v>5120</v>
      </c>
      <c r="G168" t="s">
        <v>1482</v>
      </c>
      <c r="I168" t="s">
        <v>917</v>
      </c>
      <c r="J168">
        <v>32</v>
      </c>
      <c r="L168" t="s">
        <v>2235</v>
      </c>
      <c r="M168">
        <v>2</v>
      </c>
      <c r="O168" t="s">
        <v>1091</v>
      </c>
      <c r="P168">
        <v>14</v>
      </c>
      <c r="R168" t="s">
        <v>1894</v>
      </c>
      <c r="S168">
        <v>7</v>
      </c>
      <c r="U168" t="s">
        <v>1835</v>
      </c>
      <c r="V168">
        <v>100</v>
      </c>
      <c r="X168" t="s">
        <v>1905</v>
      </c>
      <c r="Y168">
        <v>56</v>
      </c>
      <c r="AA168" t="s">
        <v>1837</v>
      </c>
      <c r="AB168">
        <v>183</v>
      </c>
      <c r="AG168" t="s">
        <v>1635</v>
      </c>
      <c r="AH168" t="s">
        <v>1636</v>
      </c>
      <c r="AJ168" t="s">
        <v>2013</v>
      </c>
      <c r="AK168">
        <v>16</v>
      </c>
      <c r="AP168" t="s">
        <v>1837</v>
      </c>
      <c r="AQ168">
        <v>265</v>
      </c>
    </row>
    <row r="169" spans="2:43" x14ac:dyDescent="0.2">
      <c r="B169" t="s">
        <v>753</v>
      </c>
      <c r="C169">
        <v>41</v>
      </c>
      <c r="G169" t="s">
        <v>1495</v>
      </c>
      <c r="I169" t="s">
        <v>2380</v>
      </c>
      <c r="J169">
        <v>33</v>
      </c>
      <c r="L169" t="s">
        <v>1674</v>
      </c>
      <c r="M169">
        <v>3</v>
      </c>
      <c r="O169" t="s">
        <v>1903</v>
      </c>
      <c r="P169">
        <v>4</v>
      </c>
      <c r="R169" t="s">
        <v>1894</v>
      </c>
      <c r="S169">
        <v>7</v>
      </c>
      <c r="U169" t="s">
        <v>1843</v>
      </c>
      <c r="V169">
        <v>103</v>
      </c>
      <c r="X169" t="s">
        <v>1915</v>
      </c>
      <c r="Y169">
        <v>57</v>
      </c>
      <c r="AA169" t="s">
        <v>1845</v>
      </c>
      <c r="AB169">
        <v>185</v>
      </c>
      <c r="AG169" t="s">
        <v>1623</v>
      </c>
      <c r="AH169" t="s">
        <v>1624</v>
      </c>
      <c r="AJ169" t="s">
        <v>2023</v>
      </c>
      <c r="AK169">
        <v>17</v>
      </c>
      <c r="AP169" t="s">
        <v>1845</v>
      </c>
      <c r="AQ169">
        <v>267</v>
      </c>
    </row>
    <row r="170" spans="2:43" x14ac:dyDescent="0.2">
      <c r="G170" t="s">
        <v>1506</v>
      </c>
      <c r="I170" t="s">
        <v>928</v>
      </c>
      <c r="J170">
        <v>34</v>
      </c>
      <c r="L170" t="s">
        <v>1720</v>
      </c>
      <c r="M170">
        <v>4</v>
      </c>
      <c r="O170" t="s">
        <v>1912</v>
      </c>
      <c r="P170">
        <v>3</v>
      </c>
      <c r="R170" t="s">
        <v>1913</v>
      </c>
      <c r="S170">
        <v>2</v>
      </c>
      <c r="U170" t="s">
        <v>1852</v>
      </c>
      <c r="V170">
        <v>96</v>
      </c>
      <c r="X170" t="s">
        <v>1923</v>
      </c>
      <c r="Y170">
        <v>58</v>
      </c>
      <c r="AA170" t="s">
        <v>1854</v>
      </c>
      <c r="AB170">
        <v>186</v>
      </c>
      <c r="AD170" s="3" t="s">
        <v>5012</v>
      </c>
      <c r="AE170" s="3" t="s">
        <v>4936</v>
      </c>
      <c r="AG170" t="s">
        <v>1644</v>
      </c>
      <c r="AH170" t="s">
        <v>1645</v>
      </c>
      <c r="AJ170" t="s">
        <v>2031</v>
      </c>
      <c r="AK170">
        <v>18</v>
      </c>
      <c r="AP170" t="s">
        <v>1854</v>
      </c>
      <c r="AQ170">
        <v>268</v>
      </c>
    </row>
    <row r="171" spans="2:43" x14ac:dyDescent="0.2">
      <c r="E171" t="s">
        <v>5126</v>
      </c>
      <c r="G171" t="s">
        <v>1518</v>
      </c>
      <c r="I171" t="s">
        <v>938</v>
      </c>
      <c r="J171">
        <v>35</v>
      </c>
      <c r="O171" t="s">
        <v>1921</v>
      </c>
      <c r="P171">
        <v>13</v>
      </c>
      <c r="R171" t="s">
        <v>1913</v>
      </c>
      <c r="S171">
        <v>2</v>
      </c>
      <c r="U171" t="s">
        <v>1861</v>
      </c>
      <c r="V171">
        <v>98</v>
      </c>
      <c r="X171" t="s">
        <v>1932</v>
      </c>
      <c r="Y171">
        <v>79</v>
      </c>
      <c r="AA171" t="s">
        <v>1863</v>
      </c>
      <c r="AB171">
        <v>187</v>
      </c>
      <c r="AD171" t="s">
        <v>5064</v>
      </c>
      <c r="AE171" t="s">
        <v>5072</v>
      </c>
      <c r="AG171" t="s">
        <v>584</v>
      </c>
      <c r="AH171" t="s">
        <v>585</v>
      </c>
      <c r="AJ171" t="s">
        <v>2041</v>
      </c>
      <c r="AK171">
        <v>19</v>
      </c>
      <c r="AP171" t="s">
        <v>1863</v>
      </c>
      <c r="AQ171">
        <v>269</v>
      </c>
    </row>
    <row r="172" spans="2:43" x14ac:dyDescent="0.2">
      <c r="B172" s="2" t="s">
        <v>2283</v>
      </c>
      <c r="C172" t="s">
        <v>4781</v>
      </c>
      <c r="E172" t="s">
        <v>5144</v>
      </c>
      <c r="G172" t="s">
        <v>5074</v>
      </c>
      <c r="I172" t="s">
        <v>1379</v>
      </c>
      <c r="J172">
        <v>39</v>
      </c>
      <c r="O172" t="s">
        <v>1929</v>
      </c>
      <c r="P172">
        <v>10</v>
      </c>
      <c r="R172" t="s">
        <v>1930</v>
      </c>
      <c r="S172">
        <v>8</v>
      </c>
      <c r="U172" t="s">
        <v>1869</v>
      </c>
      <c r="V172">
        <v>101</v>
      </c>
      <c r="X172" t="s">
        <v>1939</v>
      </c>
      <c r="Y172">
        <v>80</v>
      </c>
      <c r="AA172" t="s">
        <v>1871</v>
      </c>
      <c r="AB172">
        <v>188</v>
      </c>
      <c r="AD172" t="s">
        <v>5063</v>
      </c>
      <c r="AE172" t="s">
        <v>5072</v>
      </c>
      <c r="AG172" t="s">
        <v>50</v>
      </c>
      <c r="AH172" t="s">
        <v>51</v>
      </c>
      <c r="AJ172" t="s">
        <v>2049</v>
      </c>
      <c r="AK172">
        <v>20</v>
      </c>
      <c r="AP172" t="s">
        <v>1871</v>
      </c>
      <c r="AQ172">
        <v>270</v>
      </c>
    </row>
    <row r="173" spans="2:43" x14ac:dyDescent="0.2">
      <c r="B173" t="s">
        <v>2291</v>
      </c>
      <c r="C173">
        <v>1</v>
      </c>
      <c r="E173" t="s">
        <v>129</v>
      </c>
      <c r="G173" t="s">
        <v>1540</v>
      </c>
      <c r="I173" t="s">
        <v>739</v>
      </c>
      <c r="J173">
        <v>40</v>
      </c>
      <c r="L173" s="2" t="s">
        <v>2264</v>
      </c>
      <c r="M173" t="s">
        <v>4781</v>
      </c>
      <c r="R173" t="s">
        <v>1930</v>
      </c>
      <c r="S173">
        <v>8</v>
      </c>
      <c r="U173" t="s">
        <v>1877</v>
      </c>
      <c r="V173">
        <v>82</v>
      </c>
      <c r="X173" t="s">
        <v>1949</v>
      </c>
      <c r="Y173">
        <v>81</v>
      </c>
      <c r="AA173" t="s">
        <v>1879</v>
      </c>
      <c r="AB173">
        <v>189</v>
      </c>
      <c r="AD173" t="s">
        <v>5065</v>
      </c>
      <c r="AE173" t="s">
        <v>5072</v>
      </c>
      <c r="AG173" t="s">
        <v>655</v>
      </c>
      <c r="AH173" t="s">
        <v>656</v>
      </c>
      <c r="AJ173" t="s">
        <v>2057</v>
      </c>
      <c r="AK173">
        <v>21</v>
      </c>
      <c r="AP173" t="s">
        <v>1879</v>
      </c>
      <c r="AQ173">
        <v>273</v>
      </c>
    </row>
    <row r="174" spans="2:43" x14ac:dyDescent="0.2">
      <c r="B174" t="s">
        <v>1329</v>
      </c>
      <c r="C174">
        <v>2</v>
      </c>
      <c r="E174" t="s">
        <v>1091</v>
      </c>
      <c r="G174" t="s">
        <v>1549</v>
      </c>
      <c r="I174" t="s">
        <v>753</v>
      </c>
      <c r="J174">
        <v>41</v>
      </c>
      <c r="L174" t="s">
        <v>2270</v>
      </c>
      <c r="M174">
        <v>2</v>
      </c>
      <c r="R174" t="s">
        <v>1947</v>
      </c>
      <c r="S174">
        <v>9</v>
      </c>
      <c r="U174" t="s">
        <v>1887</v>
      </c>
      <c r="V174">
        <v>83</v>
      </c>
      <c r="X174" t="s">
        <v>1957</v>
      </c>
      <c r="Y174">
        <v>82</v>
      </c>
      <c r="AA174" t="s">
        <v>1889</v>
      </c>
      <c r="AB174">
        <v>190</v>
      </c>
      <c r="AD174" t="s">
        <v>465</v>
      </c>
      <c r="AE174" t="s">
        <v>5066</v>
      </c>
      <c r="AG174" t="s">
        <v>644</v>
      </c>
      <c r="AH174" t="s">
        <v>645</v>
      </c>
      <c r="AJ174" t="s">
        <v>2064</v>
      </c>
      <c r="AK174">
        <v>22</v>
      </c>
      <c r="AP174" t="s">
        <v>1889</v>
      </c>
      <c r="AQ174">
        <v>274</v>
      </c>
    </row>
    <row r="175" spans="2:43" x14ac:dyDescent="0.2">
      <c r="E175" t="s">
        <v>5146</v>
      </c>
      <c r="G175" t="s">
        <v>1560</v>
      </c>
      <c r="L175" t="s">
        <v>2276</v>
      </c>
      <c r="M175">
        <v>1</v>
      </c>
      <c r="O175" s="2" t="s">
        <v>1964</v>
      </c>
      <c r="P175" s="3" t="s">
        <v>4936</v>
      </c>
      <c r="R175" t="s">
        <v>1947</v>
      </c>
      <c r="S175">
        <v>9</v>
      </c>
      <c r="U175" t="s">
        <v>1895</v>
      </c>
      <c r="V175">
        <v>95</v>
      </c>
      <c r="X175" t="s">
        <v>1967</v>
      </c>
      <c r="Y175">
        <v>59</v>
      </c>
      <c r="AA175" t="s">
        <v>1897</v>
      </c>
      <c r="AB175">
        <v>191</v>
      </c>
      <c r="AD175" t="s">
        <v>5066</v>
      </c>
      <c r="AE175" t="s">
        <v>5066</v>
      </c>
      <c r="AG175" t="s">
        <v>632</v>
      </c>
      <c r="AH175" t="s">
        <v>633</v>
      </c>
      <c r="AJ175" t="s">
        <v>2073</v>
      </c>
      <c r="AK175">
        <v>23</v>
      </c>
      <c r="AP175" t="s">
        <v>1897</v>
      </c>
      <c r="AQ175">
        <v>275</v>
      </c>
    </row>
    <row r="176" spans="2:43" x14ac:dyDescent="0.2">
      <c r="E176" t="s">
        <v>5143</v>
      </c>
      <c r="G176" t="s">
        <v>1574</v>
      </c>
      <c r="L176" t="s">
        <v>2284</v>
      </c>
      <c r="M176">
        <v>3</v>
      </c>
      <c r="O176" t="s">
        <v>1974</v>
      </c>
      <c r="P176" s="3" t="s">
        <v>4933</v>
      </c>
      <c r="R176" t="s">
        <v>1965</v>
      </c>
      <c r="S176">
        <v>10</v>
      </c>
      <c r="U176" t="s">
        <v>1904</v>
      </c>
      <c r="V176">
        <v>93</v>
      </c>
      <c r="X176" t="s">
        <v>1976</v>
      </c>
      <c r="Y176">
        <v>61</v>
      </c>
      <c r="AA176" t="s">
        <v>1906</v>
      </c>
      <c r="AB176">
        <v>192</v>
      </c>
      <c r="AD176" t="s">
        <v>222</v>
      </c>
      <c r="AE176" t="s">
        <v>222</v>
      </c>
      <c r="AG176" t="s">
        <v>2348</v>
      </c>
      <c r="AH176" t="s">
        <v>2349</v>
      </c>
      <c r="AJ176" t="s">
        <v>2081</v>
      </c>
      <c r="AK176">
        <v>24</v>
      </c>
      <c r="AP176" t="s">
        <v>1906</v>
      </c>
      <c r="AQ176">
        <v>276</v>
      </c>
    </row>
    <row r="177" spans="2:43" x14ac:dyDescent="0.2">
      <c r="B177" s="2" t="s">
        <v>2326</v>
      </c>
      <c r="C177" t="s">
        <v>4781</v>
      </c>
      <c r="E177" t="s">
        <v>5145</v>
      </c>
      <c r="G177" t="s">
        <v>876</v>
      </c>
      <c r="I177" s="2" t="s">
        <v>1243</v>
      </c>
      <c r="J177" t="s">
        <v>4781</v>
      </c>
      <c r="L177" t="s">
        <v>2293</v>
      </c>
      <c r="M177">
        <v>4</v>
      </c>
      <c r="O177" t="s">
        <v>101</v>
      </c>
      <c r="P177" s="3" t="s">
        <v>4887</v>
      </c>
      <c r="R177" t="s">
        <v>1965</v>
      </c>
      <c r="S177">
        <v>10</v>
      </c>
      <c r="U177" t="s">
        <v>1914</v>
      </c>
      <c r="V177">
        <v>92</v>
      </c>
      <c r="X177" t="s">
        <v>1985</v>
      </c>
      <c r="Y177">
        <v>62</v>
      </c>
      <c r="AA177" t="s">
        <v>1916</v>
      </c>
      <c r="AB177">
        <v>193</v>
      </c>
      <c r="AD177" t="s">
        <v>5054</v>
      </c>
      <c r="AE177" t="s">
        <v>222</v>
      </c>
      <c r="AG177" t="s">
        <v>2357</v>
      </c>
      <c r="AH177" t="s">
        <v>2358</v>
      </c>
      <c r="AJ177" t="s">
        <v>2090</v>
      </c>
      <c r="AK177">
        <v>25</v>
      </c>
      <c r="AP177" t="s">
        <v>1916</v>
      </c>
      <c r="AQ177">
        <v>277</v>
      </c>
    </row>
    <row r="178" spans="2:43" x14ac:dyDescent="0.2">
      <c r="B178" t="s">
        <v>2335</v>
      </c>
      <c r="C178">
        <v>5</v>
      </c>
      <c r="E178" t="s">
        <v>5142</v>
      </c>
      <c r="G178" t="s">
        <v>5075</v>
      </c>
      <c r="I178" t="s">
        <v>4791</v>
      </c>
      <c r="J178" t="s">
        <v>4792</v>
      </c>
      <c r="O178" t="s">
        <v>1990</v>
      </c>
      <c r="P178" s="3" t="s">
        <v>4933</v>
      </c>
      <c r="R178" t="s">
        <v>1983</v>
      </c>
      <c r="S178">
        <v>1</v>
      </c>
      <c r="U178" t="s">
        <v>1922</v>
      </c>
      <c r="V178">
        <v>94</v>
      </c>
      <c r="X178" t="s">
        <v>1992</v>
      </c>
      <c r="Y178">
        <v>60</v>
      </c>
      <c r="AA178" t="s">
        <v>1924</v>
      </c>
      <c r="AB178">
        <v>195</v>
      </c>
      <c r="AD178" t="s">
        <v>5056</v>
      </c>
      <c r="AE178" t="s">
        <v>222</v>
      </c>
      <c r="AG178" t="s">
        <v>1676</v>
      </c>
      <c r="AH178" t="s">
        <v>1677</v>
      </c>
      <c r="AJ178" t="s">
        <v>2099</v>
      </c>
      <c r="AK178">
        <v>26</v>
      </c>
      <c r="AP178" t="s">
        <v>1924</v>
      </c>
      <c r="AQ178">
        <v>279</v>
      </c>
    </row>
    <row r="179" spans="2:43" x14ac:dyDescent="0.2">
      <c r="B179" t="s">
        <v>2343</v>
      </c>
      <c r="C179">
        <v>4</v>
      </c>
      <c r="G179" t="s">
        <v>5076</v>
      </c>
      <c r="I179" t="s">
        <v>4793</v>
      </c>
      <c r="J179" t="s">
        <v>4794</v>
      </c>
      <c r="O179" t="s">
        <v>1998</v>
      </c>
      <c r="P179" t="s">
        <v>4933</v>
      </c>
      <c r="R179" t="s">
        <v>1983</v>
      </c>
      <c r="S179">
        <v>1</v>
      </c>
      <c r="U179" t="s">
        <v>1931</v>
      </c>
      <c r="V179">
        <v>90</v>
      </c>
      <c r="X179" t="s">
        <v>2001</v>
      </c>
      <c r="Y179">
        <v>63</v>
      </c>
      <c r="AA179" t="s">
        <v>1933</v>
      </c>
      <c r="AB179">
        <v>196</v>
      </c>
      <c r="AD179" t="s">
        <v>5055</v>
      </c>
      <c r="AE179" t="s">
        <v>222</v>
      </c>
      <c r="AG179" t="s">
        <v>1694</v>
      </c>
      <c r="AH179" t="s">
        <v>1695</v>
      </c>
      <c r="AJ179" t="s">
        <v>2107</v>
      </c>
      <c r="AK179">
        <v>27</v>
      </c>
      <c r="AP179" t="s">
        <v>1933</v>
      </c>
      <c r="AQ179">
        <v>280</v>
      </c>
    </row>
    <row r="180" spans="2:43" x14ac:dyDescent="0.2">
      <c r="B180" t="s">
        <v>2351</v>
      </c>
      <c r="C180">
        <v>1</v>
      </c>
      <c r="G180" t="s">
        <v>1619</v>
      </c>
      <c r="I180" t="s">
        <v>4795</v>
      </c>
      <c r="J180" t="s">
        <v>4796</v>
      </c>
      <c r="L180" s="2" t="s">
        <v>2319</v>
      </c>
      <c r="M180" t="s">
        <v>4781</v>
      </c>
      <c r="O180" t="s">
        <v>2007</v>
      </c>
      <c r="P180" t="s">
        <v>4933</v>
      </c>
      <c r="R180" t="s">
        <v>1999</v>
      </c>
      <c r="S180">
        <v>4</v>
      </c>
      <c r="U180" t="s">
        <v>1938</v>
      </c>
      <c r="V180">
        <v>91</v>
      </c>
      <c r="X180" t="s">
        <v>2009</v>
      </c>
      <c r="Y180">
        <v>64</v>
      </c>
      <c r="AA180" t="s">
        <v>1940</v>
      </c>
      <c r="AB180">
        <v>197</v>
      </c>
      <c r="AD180" t="s">
        <v>1358</v>
      </c>
      <c r="AE180" t="s">
        <v>3214</v>
      </c>
      <c r="AG180" t="s">
        <v>1229</v>
      </c>
      <c r="AH180" t="s">
        <v>1230</v>
      </c>
      <c r="AJ180" t="s">
        <v>2115</v>
      </c>
      <c r="AK180">
        <v>28</v>
      </c>
      <c r="AP180" t="s">
        <v>1940</v>
      </c>
      <c r="AQ180">
        <v>281</v>
      </c>
    </row>
    <row r="181" spans="2:43" x14ac:dyDescent="0.2">
      <c r="B181" t="s">
        <v>2360</v>
      </c>
      <c r="C181">
        <v>2</v>
      </c>
      <c r="E181" t="s">
        <v>5127</v>
      </c>
      <c r="G181" t="s">
        <v>1631</v>
      </c>
      <c r="I181" t="s">
        <v>4797</v>
      </c>
      <c r="J181" t="s">
        <v>4798</v>
      </c>
      <c r="L181" t="s">
        <v>2327</v>
      </c>
      <c r="M181">
        <v>1</v>
      </c>
      <c r="O181" t="s">
        <v>2016</v>
      </c>
      <c r="P181" t="s">
        <v>4887</v>
      </c>
      <c r="R181" t="s">
        <v>1999</v>
      </c>
      <c r="S181">
        <v>4</v>
      </c>
      <c r="U181" t="s">
        <v>1948</v>
      </c>
      <c r="V181">
        <v>991</v>
      </c>
      <c r="X181" t="s">
        <v>2019</v>
      </c>
      <c r="Y181">
        <v>65</v>
      </c>
      <c r="AA181" t="s">
        <v>1950</v>
      </c>
      <c r="AB181">
        <v>200</v>
      </c>
      <c r="AD181" t="s">
        <v>5067</v>
      </c>
      <c r="AE181" t="s">
        <v>5073</v>
      </c>
      <c r="AG181" t="s">
        <v>1380</v>
      </c>
      <c r="AH181" t="s">
        <v>1381</v>
      </c>
      <c r="AJ181" t="s">
        <v>2121</v>
      </c>
      <c r="AK181">
        <v>29</v>
      </c>
      <c r="AP181" t="s">
        <v>1950</v>
      </c>
      <c r="AQ181">
        <v>284</v>
      </c>
    </row>
    <row r="182" spans="2:43" x14ac:dyDescent="0.2">
      <c r="B182" t="s">
        <v>2367</v>
      </c>
      <c r="C182">
        <v>3</v>
      </c>
      <c r="E182" t="s">
        <v>5151</v>
      </c>
      <c r="G182" t="s">
        <v>1640</v>
      </c>
      <c r="I182" t="s">
        <v>4799</v>
      </c>
      <c r="J182" t="s">
        <v>4800</v>
      </c>
      <c r="L182" t="s">
        <v>2336</v>
      </c>
      <c r="M182">
        <v>2</v>
      </c>
      <c r="O182" t="s">
        <v>1227</v>
      </c>
      <c r="P182" t="s">
        <v>4887</v>
      </c>
      <c r="R182" t="s">
        <v>2017</v>
      </c>
      <c r="S182">
        <v>6</v>
      </c>
      <c r="U182" t="s">
        <v>1956</v>
      </c>
      <c r="V182">
        <v>992</v>
      </c>
      <c r="X182" t="s">
        <v>2027</v>
      </c>
      <c r="Y182">
        <v>66</v>
      </c>
      <c r="AA182" t="s">
        <v>1958</v>
      </c>
      <c r="AB182">
        <v>201</v>
      </c>
      <c r="AD182" t="s">
        <v>5059</v>
      </c>
      <c r="AE182" t="s">
        <v>5071</v>
      </c>
      <c r="AG182" t="s">
        <v>1652</v>
      </c>
      <c r="AH182" t="s">
        <v>1653</v>
      </c>
      <c r="AJ182" t="s">
        <v>2129</v>
      </c>
      <c r="AK182">
        <v>30</v>
      </c>
      <c r="AP182" t="s">
        <v>1958</v>
      </c>
      <c r="AQ182">
        <v>285</v>
      </c>
    </row>
    <row r="183" spans="2:43" x14ac:dyDescent="0.2">
      <c r="B183" t="s">
        <v>2374</v>
      </c>
      <c r="C183">
        <v>6</v>
      </c>
      <c r="E183" t="s">
        <v>5150</v>
      </c>
      <c r="G183" t="s">
        <v>5077</v>
      </c>
      <c r="I183" t="s">
        <v>222</v>
      </c>
      <c r="J183" t="s">
        <v>4801</v>
      </c>
      <c r="L183" t="s">
        <v>2344</v>
      </c>
      <c r="M183">
        <v>3</v>
      </c>
      <c r="O183" t="s">
        <v>2034</v>
      </c>
      <c r="P183" t="s">
        <v>4887</v>
      </c>
      <c r="R183" t="s">
        <v>2017</v>
      </c>
      <c r="S183">
        <v>6</v>
      </c>
      <c r="U183" t="s">
        <v>1966</v>
      </c>
      <c r="V183">
        <v>993</v>
      </c>
      <c r="X183" t="s">
        <v>2037</v>
      </c>
      <c r="Y183">
        <v>67</v>
      </c>
      <c r="AA183" t="s">
        <v>1968</v>
      </c>
      <c r="AB183">
        <v>202</v>
      </c>
      <c r="AD183" t="s">
        <v>5058</v>
      </c>
      <c r="AE183" t="s">
        <v>5071</v>
      </c>
      <c r="AG183" t="s">
        <v>2047</v>
      </c>
      <c r="AH183" t="s">
        <v>2048</v>
      </c>
      <c r="AJ183" t="s">
        <v>2137</v>
      </c>
      <c r="AK183">
        <v>31</v>
      </c>
      <c r="AP183" t="s">
        <v>1968</v>
      </c>
      <c r="AQ183">
        <v>286</v>
      </c>
    </row>
    <row r="184" spans="2:43" x14ac:dyDescent="0.2">
      <c r="E184" t="s">
        <v>5152</v>
      </c>
      <c r="G184" t="s">
        <v>5078</v>
      </c>
      <c r="I184" t="s">
        <v>4802</v>
      </c>
      <c r="J184" t="s">
        <v>4803</v>
      </c>
      <c r="L184" t="s">
        <v>2353</v>
      </c>
      <c r="M184">
        <v>4</v>
      </c>
      <c r="O184" t="s">
        <v>2043</v>
      </c>
      <c r="P184" t="s">
        <v>4887</v>
      </c>
      <c r="R184" t="s">
        <v>2035</v>
      </c>
      <c r="S184">
        <v>3</v>
      </c>
      <c r="U184" t="s">
        <v>1975</v>
      </c>
      <c r="V184">
        <v>970</v>
      </c>
      <c r="X184" t="s">
        <v>2045</v>
      </c>
      <c r="Y184">
        <v>68</v>
      </c>
      <c r="AA184" t="s">
        <v>1981</v>
      </c>
      <c r="AB184">
        <v>203</v>
      </c>
      <c r="AD184" t="s">
        <v>5060</v>
      </c>
      <c r="AE184" t="s">
        <v>5071</v>
      </c>
      <c r="AG184" t="s">
        <v>2029</v>
      </c>
      <c r="AH184" t="s">
        <v>2030</v>
      </c>
      <c r="AJ184" t="s">
        <v>2145</v>
      </c>
      <c r="AK184">
        <v>32</v>
      </c>
      <c r="AP184" t="s">
        <v>1981</v>
      </c>
      <c r="AQ184">
        <v>287</v>
      </c>
    </row>
    <row r="185" spans="2:43" x14ac:dyDescent="0.2">
      <c r="E185" t="s">
        <v>5153</v>
      </c>
      <c r="G185" t="s">
        <v>5079</v>
      </c>
      <c r="I185" t="s">
        <v>720</v>
      </c>
      <c r="J185" t="s">
        <v>4804</v>
      </c>
      <c r="O185" t="s">
        <v>1247</v>
      </c>
      <c r="P185" t="s">
        <v>4934</v>
      </c>
      <c r="R185" t="s">
        <v>2035</v>
      </c>
      <c r="S185">
        <v>3</v>
      </c>
      <c r="U185" t="s">
        <v>1984</v>
      </c>
      <c r="V185">
        <v>974</v>
      </c>
      <c r="X185" t="s">
        <v>2053</v>
      </c>
      <c r="Y185">
        <v>69</v>
      </c>
      <c r="AA185" t="s">
        <v>1989</v>
      </c>
      <c r="AB185">
        <v>204</v>
      </c>
      <c r="AD185" t="s">
        <v>5057</v>
      </c>
      <c r="AE185" t="s">
        <v>5071</v>
      </c>
      <c r="AG185" t="s">
        <v>1659</v>
      </c>
      <c r="AH185" t="s">
        <v>1660</v>
      </c>
      <c r="AJ185" t="s">
        <v>2153</v>
      </c>
      <c r="AK185">
        <v>33</v>
      </c>
      <c r="AP185" t="s">
        <v>1989</v>
      </c>
      <c r="AQ185">
        <v>288</v>
      </c>
    </row>
    <row r="186" spans="2:43" x14ac:dyDescent="0.2">
      <c r="B186" t="s">
        <v>5272</v>
      </c>
      <c r="E186" t="s">
        <v>4949</v>
      </c>
      <c r="G186" t="s">
        <v>5080</v>
      </c>
      <c r="I186" t="s">
        <v>4805</v>
      </c>
      <c r="J186" t="s">
        <v>4806</v>
      </c>
      <c r="O186" t="s">
        <v>2059</v>
      </c>
      <c r="P186" t="s">
        <v>4933</v>
      </c>
      <c r="R186" t="s">
        <v>2051</v>
      </c>
      <c r="S186">
        <v>5</v>
      </c>
      <c r="U186" t="s">
        <v>1991</v>
      </c>
      <c r="V186">
        <v>172</v>
      </c>
      <c r="X186" t="s">
        <v>2060</v>
      </c>
      <c r="Y186">
        <v>70</v>
      </c>
      <c r="AA186" t="s">
        <v>1996</v>
      </c>
      <c r="AB186">
        <v>205</v>
      </c>
      <c r="AD186" t="s">
        <v>5061</v>
      </c>
      <c r="AE186" t="s">
        <v>5071</v>
      </c>
      <c r="AG186" t="s">
        <v>1667</v>
      </c>
      <c r="AH186" t="s">
        <v>1668</v>
      </c>
      <c r="AJ186" t="s">
        <v>2162</v>
      </c>
      <c r="AK186">
        <v>34</v>
      </c>
      <c r="AP186" t="s">
        <v>1996</v>
      </c>
      <c r="AQ186">
        <v>289</v>
      </c>
    </row>
    <row r="187" spans="2:43" x14ac:dyDescent="0.2">
      <c r="B187" t="s">
        <v>1103</v>
      </c>
      <c r="E187" t="s">
        <v>5148</v>
      </c>
      <c r="G187" t="s">
        <v>5081</v>
      </c>
      <c r="I187" t="s">
        <v>746</v>
      </c>
      <c r="J187" t="s">
        <v>4807</v>
      </c>
      <c r="L187" s="3" t="s">
        <v>5273</v>
      </c>
      <c r="O187" t="s">
        <v>2067</v>
      </c>
      <c r="P187" t="s">
        <v>4933</v>
      </c>
      <c r="R187" t="s">
        <v>2051</v>
      </c>
      <c r="S187">
        <v>5</v>
      </c>
      <c r="U187" t="s">
        <v>2000</v>
      </c>
      <c r="V187">
        <v>561</v>
      </c>
      <c r="X187" t="s">
        <v>2069</v>
      </c>
      <c r="Y187">
        <v>71</v>
      </c>
      <c r="AA187" t="s">
        <v>1977</v>
      </c>
      <c r="AB187">
        <v>206</v>
      </c>
      <c r="AD187" t="s">
        <v>5062</v>
      </c>
      <c r="AE187" t="s">
        <v>5071</v>
      </c>
      <c r="AG187" t="s">
        <v>2039</v>
      </c>
      <c r="AH187" t="s">
        <v>2040</v>
      </c>
      <c r="AJ187" t="s">
        <v>2170</v>
      </c>
      <c r="AK187">
        <v>35</v>
      </c>
      <c r="AP187" t="s">
        <v>1977</v>
      </c>
      <c r="AQ187">
        <v>290</v>
      </c>
    </row>
    <row r="188" spans="2:43" x14ac:dyDescent="0.2">
      <c r="B188" t="s">
        <v>1112</v>
      </c>
      <c r="E188" t="s">
        <v>5147</v>
      </c>
      <c r="G188" t="s">
        <v>5082</v>
      </c>
      <c r="I188" t="s">
        <v>4808</v>
      </c>
      <c r="J188" t="s">
        <v>4809</v>
      </c>
      <c r="L188" t="s">
        <v>5288</v>
      </c>
      <c r="O188" t="s">
        <v>2075</v>
      </c>
      <c r="P188" t="s">
        <v>4887</v>
      </c>
      <c r="U188" t="s">
        <v>2008</v>
      </c>
      <c r="V188">
        <v>751</v>
      </c>
      <c r="X188" t="s">
        <v>2077</v>
      </c>
      <c r="Y188">
        <v>72</v>
      </c>
      <c r="AA188" t="s">
        <v>2010</v>
      </c>
      <c r="AB188">
        <v>208</v>
      </c>
      <c r="AD188" t="s">
        <v>5069</v>
      </c>
      <c r="AE188" t="s">
        <v>5071</v>
      </c>
      <c r="AG188" t="s">
        <v>1141</v>
      </c>
      <c r="AH188" t="s">
        <v>1142</v>
      </c>
      <c r="AJ188" t="s">
        <v>2178</v>
      </c>
      <c r="AK188">
        <v>36</v>
      </c>
      <c r="AP188" t="s">
        <v>2010</v>
      </c>
      <c r="AQ188">
        <v>293</v>
      </c>
    </row>
    <row r="189" spans="2:43" x14ac:dyDescent="0.2">
      <c r="B189" t="s">
        <v>5261</v>
      </c>
      <c r="E189" t="s">
        <v>1044</v>
      </c>
      <c r="G189" t="s">
        <v>5083</v>
      </c>
      <c r="I189" t="s">
        <v>4810</v>
      </c>
      <c r="J189" t="s">
        <v>4811</v>
      </c>
      <c r="L189" t="s">
        <v>5287</v>
      </c>
      <c r="O189" t="s">
        <v>2084</v>
      </c>
      <c r="P189" t="s">
        <v>4935</v>
      </c>
      <c r="U189" t="s">
        <v>2018</v>
      </c>
      <c r="V189">
        <v>752</v>
      </c>
      <c r="X189" t="s">
        <v>2086</v>
      </c>
      <c r="Y189">
        <v>73</v>
      </c>
      <c r="AA189" t="s">
        <v>2020</v>
      </c>
      <c r="AB189">
        <v>209</v>
      </c>
      <c r="AD189" t="s">
        <v>5068</v>
      </c>
      <c r="AE189" t="s">
        <v>5071</v>
      </c>
      <c r="AG189" t="s">
        <v>2412</v>
      </c>
      <c r="AH189" t="s">
        <v>2413</v>
      </c>
      <c r="AJ189" t="s">
        <v>2186</v>
      </c>
      <c r="AK189">
        <v>37</v>
      </c>
      <c r="AP189" t="s">
        <v>2500</v>
      </c>
      <c r="AQ189">
        <v>100074</v>
      </c>
    </row>
    <row r="190" spans="2:43" x14ac:dyDescent="0.2">
      <c r="B190" t="s">
        <v>5271</v>
      </c>
      <c r="E190" t="s">
        <v>5149</v>
      </c>
      <c r="G190" t="s">
        <v>5084</v>
      </c>
      <c r="I190" t="s">
        <v>771</v>
      </c>
      <c r="J190" t="s">
        <v>4812</v>
      </c>
      <c r="L190" t="s">
        <v>5292</v>
      </c>
      <c r="O190" t="s">
        <v>2093</v>
      </c>
      <c r="P190" t="s">
        <v>4933</v>
      </c>
      <c r="R190" s="3" t="s">
        <v>5319</v>
      </c>
      <c r="U190" t="s">
        <v>2026</v>
      </c>
      <c r="V190">
        <v>981</v>
      </c>
      <c r="X190" t="s">
        <v>2095</v>
      </c>
      <c r="Y190">
        <v>33</v>
      </c>
      <c r="AA190" t="s">
        <v>2028</v>
      </c>
      <c r="AB190">
        <v>210</v>
      </c>
      <c r="AD190" t="s">
        <v>5070</v>
      </c>
      <c r="AE190" t="s">
        <v>917</v>
      </c>
      <c r="AG190" t="s">
        <v>511</v>
      </c>
      <c r="AH190" t="s">
        <v>512</v>
      </c>
      <c r="AJ190" t="s">
        <v>2194</v>
      </c>
      <c r="AK190">
        <v>38</v>
      </c>
      <c r="AP190" t="s">
        <v>2020</v>
      </c>
      <c r="AQ190">
        <v>294</v>
      </c>
    </row>
    <row r="191" spans="2:43" x14ac:dyDescent="0.2">
      <c r="B191" t="s">
        <v>5255</v>
      </c>
      <c r="G191" t="s">
        <v>5085</v>
      </c>
      <c r="I191" t="s">
        <v>4813</v>
      </c>
      <c r="J191" t="s">
        <v>4814</v>
      </c>
      <c r="L191" t="s">
        <v>5286</v>
      </c>
      <c r="R191" s="3" t="s">
        <v>5320</v>
      </c>
      <c r="U191" t="s">
        <v>2036</v>
      </c>
      <c r="V191">
        <v>661</v>
      </c>
      <c r="X191" t="s">
        <v>2103</v>
      </c>
      <c r="Y191">
        <v>74</v>
      </c>
      <c r="AA191" t="s">
        <v>2038</v>
      </c>
      <c r="AB191">
        <v>211</v>
      </c>
      <c r="AD191" t="s">
        <v>776</v>
      </c>
      <c r="AE191" t="s">
        <v>776</v>
      </c>
      <c r="AG191" t="s">
        <v>500</v>
      </c>
      <c r="AH191" t="s">
        <v>501</v>
      </c>
      <c r="AJ191" t="s">
        <v>2201</v>
      </c>
      <c r="AK191">
        <v>39</v>
      </c>
      <c r="AP191" t="s">
        <v>2028</v>
      </c>
      <c r="AQ191">
        <v>295</v>
      </c>
    </row>
    <row r="192" spans="2:43" x14ac:dyDescent="0.2">
      <c r="B192" t="s">
        <v>1122</v>
      </c>
      <c r="G192" t="s">
        <v>243</v>
      </c>
      <c r="I192" t="s">
        <v>4815</v>
      </c>
      <c r="J192" t="s">
        <v>4816</v>
      </c>
      <c r="L192" t="s">
        <v>5284</v>
      </c>
      <c r="R192" s="3" t="s">
        <v>5321</v>
      </c>
      <c r="U192" t="s">
        <v>2044</v>
      </c>
      <c r="V192">
        <v>319</v>
      </c>
      <c r="X192" t="s">
        <v>2111</v>
      </c>
      <c r="Y192">
        <v>75</v>
      </c>
      <c r="AA192" t="s">
        <v>2046</v>
      </c>
      <c r="AB192">
        <v>213</v>
      </c>
      <c r="AD192" t="s">
        <v>789</v>
      </c>
      <c r="AE192" t="s">
        <v>789</v>
      </c>
      <c r="AG192" t="s">
        <v>2238</v>
      </c>
      <c r="AH192" t="s">
        <v>2239</v>
      </c>
      <c r="AJ192" t="s">
        <v>2208</v>
      </c>
      <c r="AK192">
        <v>40</v>
      </c>
      <c r="AP192" t="s">
        <v>2038</v>
      </c>
      <c r="AQ192">
        <v>296</v>
      </c>
    </row>
    <row r="193" spans="2:43" x14ac:dyDescent="0.2">
      <c r="B193" t="s">
        <v>5253</v>
      </c>
      <c r="E193" t="s">
        <v>5252</v>
      </c>
      <c r="G193" t="s">
        <v>1065</v>
      </c>
      <c r="I193" t="s">
        <v>2327</v>
      </c>
      <c r="J193" t="s">
        <v>4817</v>
      </c>
      <c r="L193" t="s">
        <v>5290</v>
      </c>
      <c r="O193" s="2" t="s">
        <v>2132</v>
      </c>
      <c r="P193" s="3" t="s">
        <v>4781</v>
      </c>
      <c r="R193" s="3" t="s">
        <v>5322</v>
      </c>
      <c r="U193" t="s">
        <v>2052</v>
      </c>
      <c r="V193">
        <v>220</v>
      </c>
      <c r="AA193" t="s">
        <v>2054</v>
      </c>
      <c r="AB193">
        <v>214</v>
      </c>
      <c r="AG193" t="s">
        <v>2225</v>
      </c>
      <c r="AH193" t="s">
        <v>2226</v>
      </c>
      <c r="AJ193" t="s">
        <v>2214</v>
      </c>
      <c r="AK193">
        <v>41</v>
      </c>
      <c r="AP193" t="s">
        <v>2046</v>
      </c>
      <c r="AQ193">
        <v>298</v>
      </c>
    </row>
    <row r="194" spans="2:43" x14ac:dyDescent="0.2">
      <c r="B194" t="s">
        <v>5257</v>
      </c>
      <c r="E194" t="s">
        <v>5226</v>
      </c>
      <c r="G194" t="s">
        <v>5103</v>
      </c>
      <c r="I194" t="s">
        <v>4818</v>
      </c>
      <c r="J194" t="s">
        <v>4819</v>
      </c>
      <c r="L194" t="s">
        <v>5285</v>
      </c>
      <c r="O194" t="s">
        <v>2139</v>
      </c>
      <c r="P194">
        <v>3</v>
      </c>
      <c r="U194" t="s">
        <v>2052</v>
      </c>
      <c r="V194">
        <v>221</v>
      </c>
      <c r="AA194" t="s">
        <v>2061</v>
      </c>
      <c r="AB194">
        <v>215</v>
      </c>
      <c r="AG194" t="s">
        <v>2231</v>
      </c>
      <c r="AH194" t="s">
        <v>2232</v>
      </c>
      <c r="AJ194" t="s">
        <v>2221</v>
      </c>
      <c r="AK194">
        <v>42</v>
      </c>
      <c r="AP194" t="s">
        <v>2054</v>
      </c>
      <c r="AQ194">
        <v>299</v>
      </c>
    </row>
    <row r="195" spans="2:43" x14ac:dyDescent="0.2">
      <c r="B195" t="s">
        <v>5256</v>
      </c>
      <c r="E195" t="s">
        <v>1026</v>
      </c>
      <c r="G195" t="s">
        <v>1743</v>
      </c>
      <c r="I195" t="s">
        <v>795</v>
      </c>
      <c r="J195" t="s">
        <v>4820</v>
      </c>
      <c r="L195" t="s">
        <v>5291</v>
      </c>
      <c r="O195" t="s">
        <v>2148</v>
      </c>
      <c r="P195">
        <v>5</v>
      </c>
      <c r="U195" t="s">
        <v>2068</v>
      </c>
      <c r="V195">
        <v>222</v>
      </c>
      <c r="X195" s="2" t="s">
        <v>2141</v>
      </c>
      <c r="Y195" t="s">
        <v>4781</v>
      </c>
      <c r="AA195" t="s">
        <v>2070</v>
      </c>
      <c r="AB195">
        <v>216</v>
      </c>
      <c r="AD195" t="s">
        <v>5473</v>
      </c>
      <c r="AG195" t="s">
        <v>2219</v>
      </c>
      <c r="AH195" t="s">
        <v>2220</v>
      </c>
      <c r="AJ195" t="s">
        <v>2227</v>
      </c>
      <c r="AK195">
        <v>43</v>
      </c>
      <c r="AP195" t="s">
        <v>2061</v>
      </c>
      <c r="AQ195">
        <v>300</v>
      </c>
    </row>
    <row r="196" spans="2:43" x14ac:dyDescent="0.2">
      <c r="B196" t="s">
        <v>5267</v>
      </c>
      <c r="E196" t="s">
        <v>1038</v>
      </c>
      <c r="G196" t="s">
        <v>1751</v>
      </c>
      <c r="I196" t="s">
        <v>4821</v>
      </c>
      <c r="J196" t="s">
        <v>4822</v>
      </c>
      <c r="L196" t="s">
        <v>5289</v>
      </c>
      <c r="O196" t="s">
        <v>2156</v>
      </c>
      <c r="P196">
        <v>4</v>
      </c>
      <c r="R196" s="3" t="s">
        <v>5327</v>
      </c>
      <c r="U196" t="s">
        <v>2076</v>
      </c>
      <c r="V196">
        <v>189</v>
      </c>
      <c r="X196" t="s">
        <v>1001</v>
      </c>
      <c r="Y196">
        <v>1</v>
      </c>
      <c r="AA196" t="s">
        <v>2078</v>
      </c>
      <c r="AB196">
        <v>217</v>
      </c>
      <c r="AD196" t="s">
        <v>5540</v>
      </c>
      <c r="AG196" t="s">
        <v>2119</v>
      </c>
      <c r="AH196" t="s">
        <v>2120</v>
      </c>
      <c r="AJ196" t="s">
        <v>2233</v>
      </c>
      <c r="AK196">
        <v>44</v>
      </c>
      <c r="AP196" t="s">
        <v>2070</v>
      </c>
      <c r="AQ196">
        <v>301</v>
      </c>
    </row>
    <row r="197" spans="2:43" x14ac:dyDescent="0.2">
      <c r="B197" t="s">
        <v>5260</v>
      </c>
      <c r="E197" t="s">
        <v>5220</v>
      </c>
      <c r="G197" t="s">
        <v>1759</v>
      </c>
      <c r="I197" t="s">
        <v>4823</v>
      </c>
      <c r="J197" t="s">
        <v>4824</v>
      </c>
      <c r="L197" t="s">
        <v>5283</v>
      </c>
      <c r="O197" t="s">
        <v>2164</v>
      </c>
      <c r="P197">
        <v>6</v>
      </c>
      <c r="R197" t="s">
        <v>5324</v>
      </c>
      <c r="U197" t="s">
        <v>2085</v>
      </c>
      <c r="V197">
        <v>190</v>
      </c>
      <c r="X197" t="s">
        <v>2242</v>
      </c>
      <c r="Y197">
        <v>2</v>
      </c>
      <c r="AA197" t="s">
        <v>2087</v>
      </c>
      <c r="AB197">
        <v>218</v>
      </c>
      <c r="AD197" t="s">
        <v>5543</v>
      </c>
      <c r="AG197" t="s">
        <v>697</v>
      </c>
      <c r="AH197" t="s">
        <v>698</v>
      </c>
      <c r="AP197" t="s">
        <v>2078</v>
      </c>
      <c r="AQ197">
        <v>302</v>
      </c>
    </row>
    <row r="198" spans="2:43" x14ac:dyDescent="0.2">
      <c r="B198" t="s">
        <v>5259</v>
      </c>
      <c r="E198" t="s">
        <v>5227</v>
      </c>
      <c r="G198" t="s">
        <v>1768</v>
      </c>
      <c r="I198" t="s">
        <v>4825</v>
      </c>
      <c r="J198" t="s">
        <v>4826</v>
      </c>
      <c r="O198" t="s">
        <v>2172</v>
      </c>
      <c r="P198">
        <v>7</v>
      </c>
      <c r="R198" t="s">
        <v>5326</v>
      </c>
      <c r="U198" t="s">
        <v>2094</v>
      </c>
      <c r="V198">
        <v>192</v>
      </c>
      <c r="X198" t="s">
        <v>2158</v>
      </c>
      <c r="Y198">
        <v>3</v>
      </c>
      <c r="AA198" t="s">
        <v>2096</v>
      </c>
      <c r="AB198">
        <v>219</v>
      </c>
      <c r="AD198" t="s">
        <v>5539</v>
      </c>
      <c r="AG198" t="s">
        <v>1898</v>
      </c>
      <c r="AH198" t="s">
        <v>1899</v>
      </c>
      <c r="AP198" t="s">
        <v>2087</v>
      </c>
      <c r="AQ198">
        <v>303</v>
      </c>
    </row>
    <row r="199" spans="2:43" x14ac:dyDescent="0.2">
      <c r="B199" t="s">
        <v>1134</v>
      </c>
      <c r="E199" t="s">
        <v>5181</v>
      </c>
      <c r="G199" t="s">
        <v>1777</v>
      </c>
      <c r="I199" t="s">
        <v>4827</v>
      </c>
      <c r="J199" t="s">
        <v>4828</v>
      </c>
      <c r="O199" t="s">
        <v>2180</v>
      </c>
      <c r="P199">
        <v>8</v>
      </c>
      <c r="R199" t="s">
        <v>1537</v>
      </c>
      <c r="U199" t="s">
        <v>2102</v>
      </c>
      <c r="V199">
        <v>1001</v>
      </c>
      <c r="X199" t="s">
        <v>2166</v>
      </c>
      <c r="Y199">
        <v>4</v>
      </c>
      <c r="AA199" t="s">
        <v>2104</v>
      </c>
      <c r="AB199">
        <v>220</v>
      </c>
      <c r="AD199" t="s">
        <v>5545</v>
      </c>
      <c r="AG199" t="s">
        <v>2127</v>
      </c>
      <c r="AH199" t="s">
        <v>2128</v>
      </c>
      <c r="AJ199" t="s">
        <v>3224</v>
      </c>
      <c r="AK199" t="s">
        <v>4781</v>
      </c>
      <c r="AP199" t="s">
        <v>2096</v>
      </c>
      <c r="AQ199">
        <v>304</v>
      </c>
    </row>
    <row r="200" spans="2:43" x14ac:dyDescent="0.2">
      <c r="B200" t="s">
        <v>5258</v>
      </c>
      <c r="E200" t="s">
        <v>5190</v>
      </c>
      <c r="G200" t="s">
        <v>1785</v>
      </c>
      <c r="I200" t="s">
        <v>4829</v>
      </c>
      <c r="J200" t="s">
        <v>4830</v>
      </c>
      <c r="L200" s="3" t="s">
        <v>5274</v>
      </c>
      <c r="O200" t="s">
        <v>2188</v>
      </c>
      <c r="P200">
        <v>9</v>
      </c>
      <c r="R200" t="s">
        <v>5323</v>
      </c>
      <c r="U200" t="s">
        <v>2110</v>
      </c>
      <c r="V200">
        <v>1002</v>
      </c>
      <c r="X200" t="s">
        <v>2174</v>
      </c>
      <c r="Y200">
        <v>5</v>
      </c>
      <c r="AA200" t="s">
        <v>2112</v>
      </c>
      <c r="AB200">
        <v>221</v>
      </c>
      <c r="AD200" t="s">
        <v>5544</v>
      </c>
      <c r="AG200" t="s">
        <v>774</v>
      </c>
      <c r="AH200" t="s">
        <v>775</v>
      </c>
      <c r="AJ200" t="s">
        <v>2263</v>
      </c>
      <c r="AK200">
        <v>1</v>
      </c>
      <c r="AP200" t="s">
        <v>2104</v>
      </c>
      <c r="AQ200">
        <v>305</v>
      </c>
    </row>
    <row r="201" spans="2:43" x14ac:dyDescent="0.2">
      <c r="B201" t="s">
        <v>1145</v>
      </c>
      <c r="E201" t="s">
        <v>5184</v>
      </c>
      <c r="G201" t="s">
        <v>1792</v>
      </c>
      <c r="I201" t="s">
        <v>4831</v>
      </c>
      <c r="J201" t="s">
        <v>4832</v>
      </c>
      <c r="L201" t="s">
        <v>5296</v>
      </c>
      <c r="O201" t="s">
        <v>2195</v>
      </c>
      <c r="P201">
        <v>1</v>
      </c>
      <c r="R201" t="s">
        <v>5325</v>
      </c>
      <c r="U201" t="s">
        <v>2117</v>
      </c>
      <c r="V201">
        <v>955</v>
      </c>
      <c r="X201" t="s">
        <v>2182</v>
      </c>
      <c r="Y201">
        <v>6</v>
      </c>
      <c r="AA201" t="s">
        <v>2118</v>
      </c>
      <c r="AB201">
        <v>222</v>
      </c>
      <c r="AD201" t="s">
        <v>2016</v>
      </c>
      <c r="AG201" t="s">
        <v>1934</v>
      </c>
      <c r="AH201" t="s">
        <v>1935</v>
      </c>
      <c r="AJ201" t="s">
        <v>2269</v>
      </c>
      <c r="AK201">
        <v>2</v>
      </c>
      <c r="AP201" t="s">
        <v>2112</v>
      </c>
      <c r="AQ201">
        <v>306</v>
      </c>
    </row>
    <row r="202" spans="2:43" x14ac:dyDescent="0.2">
      <c r="B202" t="s">
        <v>5266</v>
      </c>
      <c r="E202" t="s">
        <v>5249</v>
      </c>
      <c r="G202" t="s">
        <v>1800</v>
      </c>
      <c r="I202" t="s">
        <v>4833</v>
      </c>
      <c r="J202" t="s">
        <v>4834</v>
      </c>
      <c r="L202" t="s">
        <v>5297</v>
      </c>
      <c r="O202" t="s">
        <v>2202</v>
      </c>
      <c r="P202">
        <v>2</v>
      </c>
      <c r="U202" t="s">
        <v>2125</v>
      </c>
      <c r="V202">
        <v>173</v>
      </c>
      <c r="X202" t="s">
        <v>2190</v>
      </c>
      <c r="Y202">
        <v>7</v>
      </c>
      <c r="AA202" t="s">
        <v>2126</v>
      </c>
      <c r="AB202">
        <v>223</v>
      </c>
      <c r="AD202" t="s">
        <v>1227</v>
      </c>
      <c r="AG202" t="s">
        <v>1941</v>
      </c>
      <c r="AH202" t="s">
        <v>1942</v>
      </c>
      <c r="AJ202" t="s">
        <v>2275</v>
      </c>
      <c r="AK202">
        <v>3</v>
      </c>
      <c r="AP202" t="s">
        <v>2118</v>
      </c>
      <c r="AQ202">
        <v>307</v>
      </c>
    </row>
    <row r="203" spans="2:43" x14ac:dyDescent="0.2">
      <c r="B203" t="s">
        <v>5264</v>
      </c>
      <c r="E203" t="s">
        <v>5186</v>
      </c>
      <c r="G203" t="s">
        <v>5086</v>
      </c>
      <c r="I203" t="s">
        <v>4835</v>
      </c>
      <c r="J203" t="s">
        <v>4836</v>
      </c>
      <c r="L203" t="s">
        <v>5298</v>
      </c>
      <c r="O203" t="s">
        <v>124</v>
      </c>
      <c r="P203">
        <v>10</v>
      </c>
      <c r="U203" t="s">
        <v>2133</v>
      </c>
      <c r="V203">
        <v>1006</v>
      </c>
      <c r="X203" t="s">
        <v>2197</v>
      </c>
      <c r="Y203">
        <v>8</v>
      </c>
      <c r="AA203" t="s">
        <v>2134</v>
      </c>
      <c r="AB203">
        <v>224</v>
      </c>
      <c r="AD203" t="s">
        <v>5541</v>
      </c>
      <c r="AG203" t="s">
        <v>1925</v>
      </c>
      <c r="AH203" t="s">
        <v>1926</v>
      </c>
      <c r="AJ203" t="s">
        <v>2282</v>
      </c>
      <c r="AK203">
        <v>4</v>
      </c>
      <c r="AP203" t="s">
        <v>2126</v>
      </c>
      <c r="AQ203">
        <v>309</v>
      </c>
    </row>
    <row r="204" spans="2:43" x14ac:dyDescent="0.2">
      <c r="B204" t="s">
        <v>5265</v>
      </c>
      <c r="E204" t="s">
        <v>5218</v>
      </c>
      <c r="G204" t="s">
        <v>5087</v>
      </c>
      <c r="I204" t="s">
        <v>4837</v>
      </c>
      <c r="J204" t="s">
        <v>4838</v>
      </c>
      <c r="L204" t="s">
        <v>5299</v>
      </c>
      <c r="R204" s="3" t="s">
        <v>5333</v>
      </c>
      <c r="U204" t="s">
        <v>2149</v>
      </c>
      <c r="V204">
        <v>320</v>
      </c>
      <c r="X204" t="s">
        <v>2204</v>
      </c>
      <c r="Y204">
        <v>9</v>
      </c>
      <c r="AA204" t="s">
        <v>2142</v>
      </c>
      <c r="AB204">
        <v>225</v>
      </c>
      <c r="AD204" t="s">
        <v>1247</v>
      </c>
      <c r="AG204" t="s">
        <v>2382</v>
      </c>
      <c r="AH204" t="s">
        <v>2383</v>
      </c>
      <c r="AJ204" t="s">
        <v>2290</v>
      </c>
      <c r="AK204">
        <v>5</v>
      </c>
      <c r="AP204" t="s">
        <v>2134</v>
      </c>
      <c r="AQ204">
        <v>310</v>
      </c>
    </row>
    <row r="205" spans="2:43" x14ac:dyDescent="0.2">
      <c r="B205" t="s">
        <v>1157</v>
      </c>
      <c r="E205" t="s">
        <v>5205</v>
      </c>
      <c r="G205" t="s">
        <v>5088</v>
      </c>
      <c r="I205" t="s">
        <v>4839</v>
      </c>
      <c r="J205" t="s">
        <v>4840</v>
      </c>
      <c r="L205" t="s">
        <v>5293</v>
      </c>
      <c r="R205" t="s">
        <v>5328</v>
      </c>
      <c r="U205" t="s">
        <v>2157</v>
      </c>
      <c r="V205">
        <v>321</v>
      </c>
      <c r="X205" t="s">
        <v>1034</v>
      </c>
      <c r="Y205">
        <v>10</v>
      </c>
      <c r="AA205" t="s">
        <v>2150</v>
      </c>
      <c r="AB205">
        <v>227</v>
      </c>
      <c r="AD205" t="s">
        <v>5534</v>
      </c>
      <c r="AG205" t="s">
        <v>450</v>
      </c>
      <c r="AH205" t="s">
        <v>451</v>
      </c>
      <c r="AJ205" t="s">
        <v>2299</v>
      </c>
      <c r="AK205">
        <v>6</v>
      </c>
      <c r="AP205" t="s">
        <v>2142</v>
      </c>
      <c r="AQ205">
        <v>311</v>
      </c>
    </row>
    <row r="206" spans="2:43" x14ac:dyDescent="0.2">
      <c r="B206" t="s">
        <v>5270</v>
      </c>
      <c r="E206" t="s">
        <v>5204</v>
      </c>
      <c r="G206" t="s">
        <v>5089</v>
      </c>
      <c r="I206" t="s">
        <v>865</v>
      </c>
      <c r="J206" t="s">
        <v>4841</v>
      </c>
      <c r="L206" t="s">
        <v>5294</v>
      </c>
      <c r="O206" s="2" t="s">
        <v>2240</v>
      </c>
      <c r="P206" s="3" t="s">
        <v>4781</v>
      </c>
      <c r="R206" t="s">
        <v>5331</v>
      </c>
      <c r="U206" t="s">
        <v>2165</v>
      </c>
      <c r="V206">
        <v>322</v>
      </c>
      <c r="X206" t="s">
        <v>1100</v>
      </c>
      <c r="Y206">
        <v>11</v>
      </c>
      <c r="AA206" t="s">
        <v>2159</v>
      </c>
      <c r="AB206">
        <v>228</v>
      </c>
      <c r="AD206" t="s">
        <v>2084</v>
      </c>
      <c r="AG206" t="s">
        <v>463</v>
      </c>
      <c r="AH206" t="s">
        <v>464</v>
      </c>
      <c r="AJ206" t="s">
        <v>2305</v>
      </c>
      <c r="AK206">
        <v>7</v>
      </c>
      <c r="AP206" t="s">
        <v>2150</v>
      </c>
      <c r="AQ206">
        <v>313</v>
      </c>
    </row>
    <row r="207" spans="2:43" x14ac:dyDescent="0.2">
      <c r="B207" t="s">
        <v>5263</v>
      </c>
      <c r="E207" t="s">
        <v>5183</v>
      </c>
      <c r="G207" t="s">
        <v>1808</v>
      </c>
      <c r="I207" t="s">
        <v>4842</v>
      </c>
      <c r="J207" t="s">
        <v>4843</v>
      </c>
      <c r="L207" t="s">
        <v>5295</v>
      </c>
      <c r="O207" t="s">
        <v>2246</v>
      </c>
      <c r="P207">
        <v>9</v>
      </c>
      <c r="R207" t="s">
        <v>5330</v>
      </c>
      <c r="U207" t="s">
        <v>2173</v>
      </c>
      <c r="V207">
        <v>323</v>
      </c>
      <c r="X207" t="s">
        <v>2223</v>
      </c>
      <c r="Y207">
        <v>12</v>
      </c>
      <c r="AA207" t="s">
        <v>2167</v>
      </c>
      <c r="AB207">
        <v>229</v>
      </c>
      <c r="AD207" t="s">
        <v>5538</v>
      </c>
      <c r="AG207" t="s">
        <v>439</v>
      </c>
      <c r="AH207" t="s">
        <v>440</v>
      </c>
      <c r="AJ207" t="s">
        <v>2311</v>
      </c>
      <c r="AK207">
        <v>8</v>
      </c>
      <c r="AP207" t="s">
        <v>2159</v>
      </c>
      <c r="AQ207">
        <v>314</v>
      </c>
    </row>
    <row r="208" spans="2:43" x14ac:dyDescent="0.2">
      <c r="B208" t="s">
        <v>5254</v>
      </c>
      <c r="E208" t="s">
        <v>5241</v>
      </c>
      <c r="G208" t="s">
        <v>1817</v>
      </c>
      <c r="I208" t="s">
        <v>4844</v>
      </c>
      <c r="J208" t="s">
        <v>4845</v>
      </c>
      <c r="O208" t="s">
        <v>265</v>
      </c>
      <c r="P208">
        <v>11</v>
      </c>
      <c r="R208" t="s">
        <v>963</v>
      </c>
      <c r="U208" t="s">
        <v>2181</v>
      </c>
      <c r="V208">
        <v>324</v>
      </c>
      <c r="X208" t="s">
        <v>1080</v>
      </c>
      <c r="Y208">
        <v>13</v>
      </c>
      <c r="AA208" t="s">
        <v>2175</v>
      </c>
      <c r="AB208">
        <v>230</v>
      </c>
      <c r="AD208" t="s">
        <v>5535</v>
      </c>
      <c r="AG208" t="s">
        <v>427</v>
      </c>
      <c r="AH208" t="s">
        <v>428</v>
      </c>
      <c r="AJ208" t="s">
        <v>2318</v>
      </c>
      <c r="AK208">
        <v>9</v>
      </c>
      <c r="AP208" t="s">
        <v>2167</v>
      </c>
      <c r="AQ208">
        <v>315</v>
      </c>
    </row>
    <row r="209" spans="2:43" x14ac:dyDescent="0.2">
      <c r="B209" t="s">
        <v>1169</v>
      </c>
      <c r="E209" t="s">
        <v>5244</v>
      </c>
      <c r="G209" t="s">
        <v>1826</v>
      </c>
      <c r="I209" t="s">
        <v>4846</v>
      </c>
      <c r="J209" t="s">
        <v>4847</v>
      </c>
      <c r="O209" t="s">
        <v>1348</v>
      </c>
      <c r="P209">
        <v>16</v>
      </c>
      <c r="R209" t="s">
        <v>5329</v>
      </c>
      <c r="U209" t="s">
        <v>2203</v>
      </c>
      <c r="V209">
        <v>328</v>
      </c>
      <c r="X209" t="s">
        <v>1090</v>
      </c>
      <c r="Y209">
        <v>14</v>
      </c>
      <c r="AA209" t="s">
        <v>2183</v>
      </c>
      <c r="AB209">
        <v>231</v>
      </c>
      <c r="AD209" t="s">
        <v>5542</v>
      </c>
      <c r="AG209" t="s">
        <v>1516</v>
      </c>
      <c r="AH209" t="s">
        <v>1544</v>
      </c>
      <c r="AJ209" t="s">
        <v>2325</v>
      </c>
      <c r="AK209">
        <v>10</v>
      </c>
      <c r="AP209" t="s">
        <v>2175</v>
      </c>
      <c r="AQ209">
        <v>316</v>
      </c>
    </row>
    <row r="210" spans="2:43" x14ac:dyDescent="0.2">
      <c r="B210" t="s">
        <v>5268</v>
      </c>
      <c r="E210" t="s">
        <v>5189</v>
      </c>
      <c r="G210" t="s">
        <v>5090</v>
      </c>
      <c r="I210" t="s">
        <v>4848</v>
      </c>
      <c r="J210" t="s">
        <v>4849</v>
      </c>
      <c r="L210" s="3" t="s">
        <v>5341</v>
      </c>
      <c r="O210" t="s">
        <v>1358</v>
      </c>
      <c r="P210">
        <v>19</v>
      </c>
      <c r="R210" t="s">
        <v>5332</v>
      </c>
      <c r="U210" t="s">
        <v>2189</v>
      </c>
      <c r="V210">
        <v>327</v>
      </c>
      <c r="X210" t="s">
        <v>1166</v>
      </c>
      <c r="Y210">
        <v>15</v>
      </c>
      <c r="AA210" t="s">
        <v>2191</v>
      </c>
      <c r="AB210">
        <v>232</v>
      </c>
      <c r="AD210" t="s">
        <v>5536</v>
      </c>
      <c r="AG210" t="s">
        <v>1564</v>
      </c>
      <c r="AH210" t="s">
        <v>1565</v>
      </c>
      <c r="AJ210" t="s">
        <v>2334</v>
      </c>
      <c r="AK210">
        <v>11</v>
      </c>
      <c r="AP210" t="s">
        <v>2183</v>
      </c>
      <c r="AQ210">
        <v>317</v>
      </c>
    </row>
    <row r="211" spans="2:43" x14ac:dyDescent="0.2">
      <c r="B211" t="s">
        <v>1180</v>
      </c>
      <c r="E211" t="s">
        <v>5228</v>
      </c>
      <c r="G211" t="s">
        <v>5091</v>
      </c>
      <c r="I211" t="s">
        <v>4850</v>
      </c>
      <c r="J211" t="s">
        <v>4851</v>
      </c>
      <c r="L211" t="s">
        <v>199</v>
      </c>
      <c r="O211" t="s">
        <v>917</v>
      </c>
      <c r="P211">
        <v>32</v>
      </c>
      <c r="U211" t="s">
        <v>2140</v>
      </c>
      <c r="V211">
        <v>1007</v>
      </c>
      <c r="AA211" t="s">
        <v>2198</v>
      </c>
      <c r="AB211">
        <v>233</v>
      </c>
      <c r="AD211" t="s">
        <v>5537</v>
      </c>
      <c r="AG211" t="s">
        <v>1553</v>
      </c>
      <c r="AH211" t="s">
        <v>1554</v>
      </c>
      <c r="AJ211" t="s">
        <v>2342</v>
      </c>
      <c r="AK211">
        <v>12</v>
      </c>
      <c r="AP211" t="s">
        <v>2191</v>
      </c>
      <c r="AQ211">
        <v>318</v>
      </c>
    </row>
    <row r="212" spans="2:43" x14ac:dyDescent="0.2">
      <c r="B212" t="s">
        <v>5269</v>
      </c>
      <c r="E212" t="s">
        <v>5229</v>
      </c>
      <c r="G212" t="s">
        <v>5104</v>
      </c>
      <c r="I212" t="s">
        <v>4852</v>
      </c>
      <c r="J212" t="s">
        <v>4853</v>
      </c>
      <c r="L212" t="s">
        <v>1091</v>
      </c>
      <c r="O212" t="s">
        <v>928</v>
      </c>
      <c r="P212">
        <v>34</v>
      </c>
      <c r="U212" t="s">
        <v>2210</v>
      </c>
      <c r="V212">
        <v>326</v>
      </c>
      <c r="AA212" t="s">
        <v>2205</v>
      </c>
      <c r="AB212">
        <v>234</v>
      </c>
      <c r="AG212" t="s">
        <v>2011</v>
      </c>
      <c r="AH212" t="s">
        <v>2012</v>
      </c>
      <c r="AJ212" t="s">
        <v>2350</v>
      </c>
      <c r="AK212">
        <v>13</v>
      </c>
      <c r="AP212" t="s">
        <v>2198</v>
      </c>
      <c r="AQ212">
        <v>319</v>
      </c>
    </row>
    <row r="213" spans="2:43" x14ac:dyDescent="0.2">
      <c r="B213" t="s">
        <v>1191</v>
      </c>
      <c r="E213" t="s">
        <v>5230</v>
      </c>
      <c r="G213" t="s">
        <v>1896</v>
      </c>
      <c r="I213" t="s">
        <v>4854</v>
      </c>
      <c r="J213" t="s">
        <v>4855</v>
      </c>
      <c r="L213" t="s">
        <v>907</v>
      </c>
      <c r="O213" t="s">
        <v>1379</v>
      </c>
      <c r="P213">
        <v>39</v>
      </c>
      <c r="R213" s="3" t="s">
        <v>5335</v>
      </c>
      <c r="U213" t="s">
        <v>2196</v>
      </c>
      <c r="V213">
        <v>325</v>
      </c>
      <c r="X213" s="2" t="s">
        <v>2278</v>
      </c>
      <c r="Y213" t="s">
        <v>4781</v>
      </c>
      <c r="AA213" t="s">
        <v>2211</v>
      </c>
      <c r="AB213">
        <v>235</v>
      </c>
      <c r="AG213" t="s">
        <v>2402</v>
      </c>
      <c r="AH213" t="s">
        <v>2403</v>
      </c>
      <c r="AJ213" t="s">
        <v>2359</v>
      </c>
      <c r="AK213">
        <v>14</v>
      </c>
      <c r="AP213" t="s">
        <v>2205</v>
      </c>
      <c r="AQ213">
        <v>320</v>
      </c>
    </row>
    <row r="214" spans="2:43" x14ac:dyDescent="0.2">
      <c r="B214" t="s">
        <v>1203</v>
      </c>
      <c r="E214" t="s">
        <v>5231</v>
      </c>
      <c r="G214" t="s">
        <v>1905</v>
      </c>
      <c r="I214" t="s">
        <v>4856</v>
      </c>
      <c r="J214" t="s">
        <v>4857</v>
      </c>
      <c r="L214" t="s">
        <v>124</v>
      </c>
      <c r="O214" t="s">
        <v>739</v>
      </c>
      <c r="P214">
        <v>40</v>
      </c>
      <c r="R214" t="s">
        <v>5328</v>
      </c>
      <c r="U214" t="s">
        <v>2217</v>
      </c>
      <c r="V214">
        <v>118</v>
      </c>
      <c r="X214" t="s">
        <v>2286</v>
      </c>
      <c r="Y214">
        <v>1</v>
      </c>
      <c r="AA214" t="s">
        <v>2218</v>
      </c>
      <c r="AB214">
        <v>236</v>
      </c>
      <c r="AD214" t="s">
        <v>5555</v>
      </c>
      <c r="AG214" t="s">
        <v>2466</v>
      </c>
      <c r="AH214" t="s">
        <v>2467</v>
      </c>
      <c r="AJ214" t="s">
        <v>2366</v>
      </c>
      <c r="AK214">
        <v>15</v>
      </c>
      <c r="AP214" t="s">
        <v>2211</v>
      </c>
      <c r="AQ214">
        <v>321</v>
      </c>
    </row>
    <row r="215" spans="2:43" x14ac:dyDescent="0.2">
      <c r="B215" t="s">
        <v>5262</v>
      </c>
      <c r="E215" t="s">
        <v>5224</v>
      </c>
      <c r="G215" t="s">
        <v>1915</v>
      </c>
      <c r="I215" t="s">
        <v>4858</v>
      </c>
      <c r="J215" t="s">
        <v>4859</v>
      </c>
      <c r="O215" t="s">
        <v>753</v>
      </c>
      <c r="P215">
        <v>41</v>
      </c>
      <c r="R215" t="s">
        <v>5331</v>
      </c>
      <c r="U215" t="s">
        <v>2222</v>
      </c>
      <c r="V215">
        <v>1008</v>
      </c>
      <c r="X215" t="s">
        <v>2307</v>
      </c>
      <c r="Y215">
        <v>2</v>
      </c>
      <c r="AA215" t="s">
        <v>2224</v>
      </c>
      <c r="AB215">
        <v>237</v>
      </c>
      <c r="AD215" t="s">
        <v>5546</v>
      </c>
      <c r="AG215" t="s">
        <v>1601</v>
      </c>
      <c r="AH215" t="s">
        <v>1602</v>
      </c>
      <c r="AJ215" t="s">
        <v>2373</v>
      </c>
      <c r="AK215">
        <v>16</v>
      </c>
      <c r="AP215" t="s">
        <v>2218</v>
      </c>
      <c r="AQ215">
        <v>322</v>
      </c>
    </row>
    <row r="216" spans="2:43" x14ac:dyDescent="0.2">
      <c r="E216" t="s">
        <v>5195</v>
      </c>
      <c r="G216" t="s">
        <v>5092</v>
      </c>
      <c r="I216" t="s">
        <v>4860</v>
      </c>
      <c r="J216" t="s">
        <v>4861</v>
      </c>
      <c r="R216" t="s">
        <v>5330</v>
      </c>
      <c r="U216" t="s">
        <v>2229</v>
      </c>
      <c r="V216">
        <v>662</v>
      </c>
      <c r="X216" t="s">
        <v>2314</v>
      </c>
      <c r="Y216">
        <v>3</v>
      </c>
      <c r="AA216" t="s">
        <v>2230</v>
      </c>
      <c r="AB216">
        <v>239</v>
      </c>
      <c r="AD216" t="s">
        <v>5547</v>
      </c>
      <c r="AG216" t="s">
        <v>2387</v>
      </c>
      <c r="AH216" t="s">
        <v>2388</v>
      </c>
      <c r="AJ216" t="s">
        <v>2379</v>
      </c>
      <c r="AK216">
        <v>17</v>
      </c>
      <c r="AP216" t="s">
        <v>2224</v>
      </c>
      <c r="AQ216">
        <v>323</v>
      </c>
    </row>
    <row r="217" spans="2:43" x14ac:dyDescent="0.2">
      <c r="E217" t="s">
        <v>5214</v>
      </c>
      <c r="G217" t="s">
        <v>5105</v>
      </c>
      <c r="I217" t="s">
        <v>4862</v>
      </c>
      <c r="J217" t="s">
        <v>4863</v>
      </c>
      <c r="L217" s="3" t="s">
        <v>5344</v>
      </c>
      <c r="R217" t="s">
        <v>5329</v>
      </c>
      <c r="U217" t="s">
        <v>2236</v>
      </c>
      <c r="V217">
        <v>399</v>
      </c>
      <c r="X217" t="s">
        <v>2295</v>
      </c>
      <c r="Y217">
        <v>100001</v>
      </c>
      <c r="AA217" t="s">
        <v>2237</v>
      </c>
      <c r="AB217">
        <v>240</v>
      </c>
      <c r="AD217" t="s">
        <v>5554</v>
      </c>
      <c r="AG217" t="s">
        <v>1578</v>
      </c>
      <c r="AH217" t="s">
        <v>1579</v>
      </c>
      <c r="AJ217" t="s">
        <v>2384</v>
      </c>
      <c r="AK217">
        <v>18</v>
      </c>
      <c r="AP217" t="s">
        <v>2230</v>
      </c>
      <c r="AQ217">
        <v>325</v>
      </c>
    </row>
    <row r="218" spans="2:43" x14ac:dyDescent="0.2">
      <c r="B218" s="3" t="s">
        <v>5437</v>
      </c>
      <c r="E218" t="s">
        <v>5222</v>
      </c>
      <c r="G218" t="s">
        <v>5106</v>
      </c>
      <c r="I218" t="s">
        <v>4864</v>
      </c>
      <c r="J218" t="s">
        <v>4865</v>
      </c>
      <c r="L218" t="s">
        <v>5413</v>
      </c>
      <c r="O218" s="2" t="s">
        <v>2328</v>
      </c>
      <c r="P218" s="3" t="s">
        <v>4781</v>
      </c>
      <c r="R218" t="s">
        <v>5334</v>
      </c>
      <c r="U218" t="s">
        <v>2241</v>
      </c>
      <c r="V218">
        <v>400</v>
      </c>
      <c r="X218" t="s">
        <v>2321</v>
      </c>
      <c r="Y218">
        <v>4</v>
      </c>
      <c r="AA218" t="s">
        <v>2243</v>
      </c>
      <c r="AB218">
        <v>241</v>
      </c>
      <c r="AD218" t="s">
        <v>5548</v>
      </c>
      <c r="AG218" t="s">
        <v>1589</v>
      </c>
      <c r="AH218" t="s">
        <v>1590</v>
      </c>
      <c r="AJ218" t="s">
        <v>2389</v>
      </c>
      <c r="AK218">
        <v>19</v>
      </c>
      <c r="AP218" t="s">
        <v>2237</v>
      </c>
      <c r="AQ218">
        <v>326</v>
      </c>
    </row>
    <row r="219" spans="2:43" x14ac:dyDescent="0.2">
      <c r="B219" t="s">
        <v>5454</v>
      </c>
      <c r="E219" t="s">
        <v>5191</v>
      </c>
      <c r="G219" t="s">
        <v>5107</v>
      </c>
      <c r="L219" t="s">
        <v>5412</v>
      </c>
      <c r="O219" t="s">
        <v>2337</v>
      </c>
      <c r="P219">
        <v>4</v>
      </c>
      <c r="R219" t="s">
        <v>5332</v>
      </c>
      <c r="U219" t="s">
        <v>2247</v>
      </c>
      <c r="V219">
        <v>401</v>
      </c>
      <c r="X219" t="s">
        <v>2330</v>
      </c>
      <c r="Y219">
        <v>5</v>
      </c>
      <c r="AA219" t="s">
        <v>2248</v>
      </c>
      <c r="AB219">
        <v>242</v>
      </c>
      <c r="AD219" t="s">
        <v>5549</v>
      </c>
      <c r="AG219" t="s">
        <v>2471</v>
      </c>
      <c r="AH219" t="s">
        <v>2472</v>
      </c>
      <c r="AJ219" t="s">
        <v>2394</v>
      </c>
      <c r="AK219">
        <v>20</v>
      </c>
      <c r="AP219" t="s">
        <v>2243</v>
      </c>
      <c r="AQ219">
        <v>327</v>
      </c>
    </row>
    <row r="220" spans="2:43" x14ac:dyDescent="0.2">
      <c r="B220" t="s">
        <v>5455</v>
      </c>
      <c r="E220" t="s">
        <v>5192</v>
      </c>
      <c r="G220" t="s">
        <v>5108</v>
      </c>
      <c r="L220" t="s">
        <v>5409</v>
      </c>
      <c r="O220" t="s">
        <v>2345</v>
      </c>
      <c r="P220">
        <v>2</v>
      </c>
      <c r="U220" t="s">
        <v>2251</v>
      </c>
      <c r="V220">
        <v>402</v>
      </c>
      <c r="X220" t="s">
        <v>1591</v>
      </c>
      <c r="Y220">
        <v>6</v>
      </c>
      <c r="AA220" t="s">
        <v>2252</v>
      </c>
      <c r="AB220">
        <v>400</v>
      </c>
      <c r="AD220" t="s">
        <v>5550</v>
      </c>
      <c r="AG220" t="s">
        <v>664</v>
      </c>
      <c r="AH220" t="s">
        <v>665</v>
      </c>
      <c r="AJ220" t="s">
        <v>2399</v>
      </c>
      <c r="AK220">
        <v>21</v>
      </c>
      <c r="AP220" t="s">
        <v>2248</v>
      </c>
      <c r="AQ220">
        <v>328</v>
      </c>
    </row>
    <row r="221" spans="2:43" x14ac:dyDescent="0.2">
      <c r="B221" t="s">
        <v>5453</v>
      </c>
      <c r="E221" t="s">
        <v>1050</v>
      </c>
      <c r="G221" t="s">
        <v>5093</v>
      </c>
      <c r="I221" s="3" t="s">
        <v>5355</v>
      </c>
      <c r="L221" t="s">
        <v>5408</v>
      </c>
      <c r="O221" t="s">
        <v>2354</v>
      </c>
      <c r="P221">
        <v>1</v>
      </c>
      <c r="U221" t="s">
        <v>2255</v>
      </c>
      <c r="V221">
        <v>403</v>
      </c>
      <c r="X221" t="s">
        <v>1091</v>
      </c>
      <c r="Y221">
        <v>100002</v>
      </c>
      <c r="AA221" t="s">
        <v>2256</v>
      </c>
      <c r="AB221">
        <v>246</v>
      </c>
      <c r="AD221" t="s">
        <v>5551</v>
      </c>
      <c r="AG221" t="s">
        <v>2431</v>
      </c>
      <c r="AH221" t="s">
        <v>2432</v>
      </c>
      <c r="AJ221" t="s">
        <v>2404</v>
      </c>
      <c r="AK221">
        <v>22</v>
      </c>
      <c r="AP221" t="s">
        <v>2252</v>
      </c>
      <c r="AQ221">
        <v>329</v>
      </c>
    </row>
    <row r="222" spans="2:43" x14ac:dyDescent="0.2">
      <c r="B222" t="s">
        <v>5452</v>
      </c>
      <c r="E222" t="s">
        <v>5196</v>
      </c>
      <c r="G222" t="s">
        <v>5094</v>
      </c>
      <c r="I222" t="s">
        <v>5420</v>
      </c>
      <c r="L222" t="s">
        <v>5326</v>
      </c>
      <c r="O222" t="s">
        <v>2361</v>
      </c>
      <c r="P222">
        <v>3</v>
      </c>
      <c r="R222" s="3" t="s">
        <v>5336</v>
      </c>
      <c r="U222" t="s">
        <v>2259</v>
      </c>
      <c r="V222">
        <v>404</v>
      </c>
      <c r="AA222" t="s">
        <v>2260</v>
      </c>
      <c r="AB222">
        <v>248</v>
      </c>
      <c r="AD222" t="s">
        <v>5552</v>
      </c>
      <c r="AG222" t="s">
        <v>1917</v>
      </c>
      <c r="AH222" t="s">
        <v>1918</v>
      </c>
      <c r="AJ222" t="s">
        <v>2409</v>
      </c>
      <c r="AK222">
        <v>23</v>
      </c>
      <c r="AP222" t="s">
        <v>2256</v>
      </c>
      <c r="AQ222">
        <v>333</v>
      </c>
    </row>
    <row r="223" spans="2:43" x14ac:dyDescent="0.2">
      <c r="E223" t="s">
        <v>5215</v>
      </c>
      <c r="G223" t="s">
        <v>5095</v>
      </c>
      <c r="I223" t="s">
        <v>5419</v>
      </c>
      <c r="L223" t="s">
        <v>1537</v>
      </c>
      <c r="O223" t="s">
        <v>2368</v>
      </c>
      <c r="P223">
        <v>5</v>
      </c>
      <c r="R223" s="3" t="s">
        <v>246</v>
      </c>
      <c r="U223" t="s">
        <v>2265</v>
      </c>
      <c r="V223">
        <v>405</v>
      </c>
      <c r="AA223" t="s">
        <v>2266</v>
      </c>
      <c r="AB223">
        <v>249</v>
      </c>
      <c r="AD223" t="s">
        <v>5553</v>
      </c>
      <c r="AG223" t="s">
        <v>2055</v>
      </c>
      <c r="AH223" t="s">
        <v>2056</v>
      </c>
      <c r="AJ223" t="s">
        <v>2414</v>
      </c>
      <c r="AK223">
        <v>24</v>
      </c>
      <c r="AP223" t="s">
        <v>2260</v>
      </c>
      <c r="AQ223">
        <v>336</v>
      </c>
    </row>
    <row r="224" spans="2:43" x14ac:dyDescent="0.2">
      <c r="E224" t="s">
        <v>5232</v>
      </c>
      <c r="G224" t="s">
        <v>5096</v>
      </c>
      <c r="I224" t="s">
        <v>5426</v>
      </c>
      <c r="L224" t="s">
        <v>5414</v>
      </c>
      <c r="R224" s="3" t="s">
        <v>269</v>
      </c>
      <c r="U224" t="s">
        <v>2271</v>
      </c>
      <c r="V224">
        <v>406</v>
      </c>
      <c r="X224" t="s">
        <v>5489</v>
      </c>
      <c r="AA224" t="s">
        <v>2272</v>
      </c>
      <c r="AB224">
        <v>251</v>
      </c>
      <c r="AG224" t="s">
        <v>1291</v>
      </c>
      <c r="AH224" t="s">
        <v>1292</v>
      </c>
      <c r="AJ224" t="s">
        <v>2419</v>
      </c>
      <c r="AK224">
        <v>25</v>
      </c>
      <c r="AP224" t="s">
        <v>2266</v>
      </c>
      <c r="AQ224">
        <v>337</v>
      </c>
    </row>
    <row r="225" spans="2:43" x14ac:dyDescent="0.2">
      <c r="B225" s="3" t="s">
        <v>5458</v>
      </c>
      <c r="E225" t="s">
        <v>5203</v>
      </c>
      <c r="G225" t="s">
        <v>5097</v>
      </c>
      <c r="I225" t="s">
        <v>5425</v>
      </c>
      <c r="L225" t="s">
        <v>5411</v>
      </c>
      <c r="R225" s="3" t="s">
        <v>281</v>
      </c>
      <c r="U225" t="s">
        <v>2277</v>
      </c>
      <c r="V225">
        <v>407</v>
      </c>
      <c r="X225" t="s">
        <v>5569</v>
      </c>
      <c r="AA225" t="s">
        <v>2279</v>
      </c>
      <c r="AB225">
        <v>253</v>
      </c>
      <c r="AG225" t="s">
        <v>1302</v>
      </c>
      <c r="AH225" t="s">
        <v>1303</v>
      </c>
      <c r="AJ225" t="s">
        <v>2424</v>
      </c>
      <c r="AK225">
        <v>26</v>
      </c>
      <c r="AP225" t="s">
        <v>2272</v>
      </c>
      <c r="AQ225">
        <v>340</v>
      </c>
    </row>
    <row r="226" spans="2:43" x14ac:dyDescent="0.2">
      <c r="B226" s="3" t="s">
        <v>5457</v>
      </c>
      <c r="E226" t="s">
        <v>5187</v>
      </c>
      <c r="G226" t="s">
        <v>5098</v>
      </c>
      <c r="I226" t="s">
        <v>5424</v>
      </c>
      <c r="L226" t="s">
        <v>5410</v>
      </c>
      <c r="O226" s="3" t="s">
        <v>5358</v>
      </c>
      <c r="R226" s="3" t="s">
        <v>320</v>
      </c>
      <c r="U226" t="s">
        <v>2285</v>
      </c>
      <c r="V226">
        <v>408</v>
      </c>
      <c r="X226" t="s">
        <v>5570</v>
      </c>
      <c r="AA226" t="s">
        <v>2287</v>
      </c>
      <c r="AB226">
        <v>254</v>
      </c>
      <c r="AD226" t="s">
        <v>5567</v>
      </c>
      <c r="AG226" t="s">
        <v>1311</v>
      </c>
      <c r="AH226" t="s">
        <v>1312</v>
      </c>
      <c r="AJ226" t="s">
        <v>2428</v>
      </c>
      <c r="AK226">
        <v>27</v>
      </c>
      <c r="AP226" t="s">
        <v>2279</v>
      </c>
      <c r="AQ226">
        <v>343</v>
      </c>
    </row>
    <row r="227" spans="2:43" x14ac:dyDescent="0.2">
      <c r="B227" s="3" t="s">
        <v>5456</v>
      </c>
      <c r="E227" t="s">
        <v>5206</v>
      </c>
      <c r="G227" t="s">
        <v>2019</v>
      </c>
      <c r="I227" t="s">
        <v>5423</v>
      </c>
      <c r="O227" t="s">
        <v>1091</v>
      </c>
      <c r="U227" t="s">
        <v>2294</v>
      </c>
      <c r="V227">
        <v>409</v>
      </c>
      <c r="X227" t="s">
        <v>963</v>
      </c>
      <c r="AA227" t="s">
        <v>2296</v>
      </c>
      <c r="AB227">
        <v>255</v>
      </c>
      <c r="AD227" t="s">
        <v>5556</v>
      </c>
      <c r="AG227" t="s">
        <v>1321</v>
      </c>
      <c r="AH227" t="s">
        <v>1322</v>
      </c>
      <c r="AJ227" t="s">
        <v>2433</v>
      </c>
      <c r="AK227">
        <v>28</v>
      </c>
      <c r="AP227" t="s">
        <v>2287</v>
      </c>
      <c r="AQ227">
        <v>344</v>
      </c>
    </row>
    <row r="228" spans="2:43" x14ac:dyDescent="0.2">
      <c r="E228" t="s">
        <v>5243</v>
      </c>
      <c r="G228" t="s">
        <v>5099</v>
      </c>
      <c r="I228" t="s">
        <v>5422</v>
      </c>
      <c r="O228" t="s">
        <v>5434</v>
      </c>
      <c r="U228" t="s">
        <v>2301</v>
      </c>
      <c r="V228">
        <v>410</v>
      </c>
      <c r="X228" t="s">
        <v>5571</v>
      </c>
      <c r="AA228" t="s">
        <v>2302</v>
      </c>
      <c r="AB228">
        <v>256</v>
      </c>
      <c r="AD228" t="s">
        <v>5557</v>
      </c>
      <c r="AG228" t="s">
        <v>1331</v>
      </c>
      <c r="AH228" t="s">
        <v>1332</v>
      </c>
      <c r="AJ228" t="s">
        <v>2438</v>
      </c>
      <c r="AK228">
        <v>29</v>
      </c>
      <c r="AP228" t="s">
        <v>2296</v>
      </c>
      <c r="AQ228">
        <v>345</v>
      </c>
    </row>
    <row r="229" spans="2:43" x14ac:dyDescent="0.2">
      <c r="E229" t="s">
        <v>1061</v>
      </c>
      <c r="G229" t="s">
        <v>2037</v>
      </c>
      <c r="I229" t="s">
        <v>5421</v>
      </c>
      <c r="L229" s="3" t="s">
        <v>5353</v>
      </c>
      <c r="O229" t="s">
        <v>1478</v>
      </c>
      <c r="R229" s="3" t="s">
        <v>5337</v>
      </c>
      <c r="U229" t="s">
        <v>2306</v>
      </c>
      <c r="V229">
        <v>411</v>
      </c>
      <c r="X229" t="s">
        <v>5572</v>
      </c>
      <c r="AA229" t="s">
        <v>2308</v>
      </c>
      <c r="AB229">
        <v>257</v>
      </c>
      <c r="AD229" t="s">
        <v>5558</v>
      </c>
      <c r="AG229" t="s">
        <v>1339</v>
      </c>
      <c r="AH229" t="s">
        <v>1340</v>
      </c>
      <c r="AJ229" t="s">
        <v>2443</v>
      </c>
      <c r="AK229">
        <v>30</v>
      </c>
      <c r="AP229" t="s">
        <v>2302</v>
      </c>
      <c r="AQ229">
        <v>347</v>
      </c>
    </row>
    <row r="230" spans="2:43" x14ac:dyDescent="0.2">
      <c r="B230" s="3" t="s">
        <v>5443</v>
      </c>
      <c r="E230" t="s">
        <v>5251</v>
      </c>
      <c r="G230" t="s">
        <v>2045</v>
      </c>
      <c r="L230" t="s">
        <v>5418</v>
      </c>
      <c r="O230" t="s">
        <v>5435</v>
      </c>
      <c r="R230" s="3" t="s">
        <v>5338</v>
      </c>
      <c r="U230" t="s">
        <v>2313</v>
      </c>
      <c r="V230">
        <v>412</v>
      </c>
      <c r="X230" t="s">
        <v>5573</v>
      </c>
      <c r="AA230" t="s">
        <v>2315</v>
      </c>
      <c r="AB230">
        <v>258</v>
      </c>
      <c r="AD230" t="s">
        <v>5559</v>
      </c>
      <c r="AG230" t="s">
        <v>1349</v>
      </c>
      <c r="AH230" t="s">
        <v>1350</v>
      </c>
      <c r="AJ230" t="s">
        <v>2448</v>
      </c>
      <c r="AK230">
        <v>31</v>
      </c>
      <c r="AP230" t="s">
        <v>2308</v>
      </c>
      <c r="AQ230">
        <v>348</v>
      </c>
    </row>
    <row r="231" spans="2:43" x14ac:dyDescent="0.2">
      <c r="B231" t="s">
        <v>62</v>
      </c>
      <c r="E231" t="s">
        <v>5234</v>
      </c>
      <c r="G231" t="s">
        <v>2053</v>
      </c>
      <c r="L231" t="s">
        <v>5415</v>
      </c>
      <c r="O231" t="s">
        <v>124</v>
      </c>
      <c r="R231" s="3" t="s">
        <v>5339</v>
      </c>
      <c r="U231" t="s">
        <v>2320</v>
      </c>
      <c r="V231">
        <v>413</v>
      </c>
      <c r="X231" t="s">
        <v>5574</v>
      </c>
      <c r="AA231" t="s">
        <v>2322</v>
      </c>
      <c r="AB231">
        <v>259</v>
      </c>
      <c r="AD231" t="s">
        <v>5560</v>
      </c>
      <c r="AG231" t="s">
        <v>1359</v>
      </c>
      <c r="AH231" t="s">
        <v>1360</v>
      </c>
      <c r="AJ231" t="s">
        <v>2453</v>
      </c>
      <c r="AK231">
        <v>32</v>
      </c>
      <c r="AP231" t="s">
        <v>2315</v>
      </c>
      <c r="AQ231">
        <v>349</v>
      </c>
    </row>
    <row r="232" spans="2:43" x14ac:dyDescent="0.2">
      <c r="B232" t="s">
        <v>5459</v>
      </c>
      <c r="E232" t="s">
        <v>5225</v>
      </c>
      <c r="G232" t="s">
        <v>2060</v>
      </c>
      <c r="I232" s="3" t="s">
        <v>5433</v>
      </c>
      <c r="L232" t="s">
        <v>5416</v>
      </c>
      <c r="U232" t="s">
        <v>2329</v>
      </c>
      <c r="V232">
        <v>414</v>
      </c>
      <c r="X232" t="s">
        <v>5575</v>
      </c>
      <c r="AA232" t="s">
        <v>2331</v>
      </c>
      <c r="AB232">
        <v>260</v>
      </c>
      <c r="AD232" t="s">
        <v>5561</v>
      </c>
      <c r="AG232" t="s">
        <v>1368</v>
      </c>
      <c r="AH232" t="s">
        <v>1369</v>
      </c>
      <c r="AJ232" t="s">
        <v>2458</v>
      </c>
      <c r="AK232">
        <v>33</v>
      </c>
      <c r="AP232" t="s">
        <v>2322</v>
      </c>
      <c r="AQ232">
        <v>350</v>
      </c>
    </row>
    <row r="233" spans="2:43" x14ac:dyDescent="0.2">
      <c r="B233" t="s">
        <v>5460</v>
      </c>
      <c r="E233" t="s">
        <v>3817</v>
      </c>
      <c r="G233" t="s">
        <v>2069</v>
      </c>
      <c r="I233" t="s">
        <v>5431</v>
      </c>
      <c r="L233" t="s">
        <v>963</v>
      </c>
      <c r="U233" t="s">
        <v>2338</v>
      </c>
      <c r="V233">
        <v>415</v>
      </c>
      <c r="X233" t="s">
        <v>5568</v>
      </c>
      <c r="AA233" t="s">
        <v>2339</v>
      </c>
      <c r="AB233">
        <v>261</v>
      </c>
      <c r="AD233" t="s">
        <v>5562</v>
      </c>
      <c r="AG233" t="s">
        <v>761</v>
      </c>
      <c r="AH233" t="s">
        <v>762</v>
      </c>
      <c r="AJ233" t="s">
        <v>2463</v>
      </c>
      <c r="AK233">
        <v>35</v>
      </c>
      <c r="AP233" t="s">
        <v>2331</v>
      </c>
      <c r="AQ233">
        <v>351</v>
      </c>
    </row>
    <row r="234" spans="2:43" x14ac:dyDescent="0.2">
      <c r="B234" t="s">
        <v>963</v>
      </c>
      <c r="E234" t="s">
        <v>5207</v>
      </c>
      <c r="G234" t="s">
        <v>2077</v>
      </c>
      <c r="I234" t="s">
        <v>5428</v>
      </c>
      <c r="L234" t="s">
        <v>1091</v>
      </c>
      <c r="O234" t="s">
        <v>5492</v>
      </c>
      <c r="R234" t="s">
        <v>5496</v>
      </c>
      <c r="U234" t="s">
        <v>2346</v>
      </c>
      <c r="V234">
        <v>416</v>
      </c>
      <c r="X234" t="s">
        <v>5576</v>
      </c>
      <c r="AA234" t="s">
        <v>2347</v>
      </c>
      <c r="AB234">
        <v>262</v>
      </c>
      <c r="AD234" t="s">
        <v>5563</v>
      </c>
      <c r="AG234" t="s">
        <v>749</v>
      </c>
      <c r="AH234" t="s">
        <v>750</v>
      </c>
      <c r="AJ234" t="s">
        <v>2468</v>
      </c>
      <c r="AK234">
        <v>36</v>
      </c>
      <c r="AP234" t="s">
        <v>2339</v>
      </c>
      <c r="AQ234">
        <v>352</v>
      </c>
    </row>
    <row r="235" spans="2:43" x14ac:dyDescent="0.2">
      <c r="E235" t="s">
        <v>5208</v>
      </c>
      <c r="G235" t="s">
        <v>5100</v>
      </c>
      <c r="I235" t="s">
        <v>5430</v>
      </c>
      <c r="L235" t="s">
        <v>5417</v>
      </c>
      <c r="O235" t="s">
        <v>1358</v>
      </c>
      <c r="R235" t="s">
        <v>5548</v>
      </c>
      <c r="U235" t="s">
        <v>2355</v>
      </c>
      <c r="V235">
        <v>417</v>
      </c>
      <c r="X235" t="s">
        <v>5577</v>
      </c>
      <c r="AA235" t="s">
        <v>2356</v>
      </c>
      <c r="AB235">
        <v>263</v>
      </c>
      <c r="AD235" t="s">
        <v>5564</v>
      </c>
      <c r="AG235" t="s">
        <v>735</v>
      </c>
      <c r="AH235" t="s">
        <v>736</v>
      </c>
      <c r="AP235" t="s">
        <v>2347</v>
      </c>
      <c r="AQ235">
        <v>353</v>
      </c>
    </row>
    <row r="236" spans="2:43" x14ac:dyDescent="0.2">
      <c r="E236" t="s">
        <v>5216</v>
      </c>
      <c r="G236" t="s">
        <v>2095</v>
      </c>
      <c r="I236" t="s">
        <v>5427</v>
      </c>
      <c r="O236" t="s">
        <v>5570</v>
      </c>
      <c r="R236" t="s">
        <v>5611</v>
      </c>
      <c r="U236" t="s">
        <v>2362</v>
      </c>
      <c r="V236">
        <v>418</v>
      </c>
      <c r="X236" t="s">
        <v>789</v>
      </c>
      <c r="AA236" t="s">
        <v>2363</v>
      </c>
      <c r="AB236">
        <v>264</v>
      </c>
      <c r="AD236" t="s">
        <v>5565</v>
      </c>
      <c r="AG236" t="s">
        <v>2113</v>
      </c>
      <c r="AH236" t="s">
        <v>2114</v>
      </c>
      <c r="AP236" t="s">
        <v>2356</v>
      </c>
      <c r="AQ236">
        <v>355</v>
      </c>
    </row>
    <row r="237" spans="2:43" x14ac:dyDescent="0.2">
      <c r="E237" t="s">
        <v>5242</v>
      </c>
      <c r="G237" t="s">
        <v>5101</v>
      </c>
      <c r="I237" t="s">
        <v>5432</v>
      </c>
      <c r="O237" t="s">
        <v>5633</v>
      </c>
      <c r="R237" t="s">
        <v>5622</v>
      </c>
      <c r="U237" t="s">
        <v>2369</v>
      </c>
      <c r="V237">
        <v>419</v>
      </c>
      <c r="AA237" t="s">
        <v>2370</v>
      </c>
      <c r="AB237">
        <v>265</v>
      </c>
      <c r="AD237" t="s">
        <v>5566</v>
      </c>
      <c r="AG237" t="s">
        <v>2249</v>
      </c>
      <c r="AH237" t="s">
        <v>2250</v>
      </c>
      <c r="AJ237" s="2" t="s">
        <v>1264</v>
      </c>
      <c r="AK237" t="s">
        <v>4939</v>
      </c>
      <c r="AL237" t="s">
        <v>4940</v>
      </c>
      <c r="AM237" t="s">
        <v>4941</v>
      </c>
      <c r="AP237" t="s">
        <v>2363</v>
      </c>
      <c r="AQ237">
        <v>358</v>
      </c>
    </row>
    <row r="238" spans="2:43" x14ac:dyDescent="0.2">
      <c r="E238" t="s">
        <v>5233</v>
      </c>
      <c r="G238" t="s">
        <v>5102</v>
      </c>
      <c r="I238" t="s">
        <v>5429</v>
      </c>
      <c r="O238" t="s">
        <v>5634</v>
      </c>
      <c r="R238" t="s">
        <v>5612</v>
      </c>
      <c r="U238" t="s">
        <v>2375</v>
      </c>
      <c r="V238">
        <v>420</v>
      </c>
      <c r="AA238" t="s">
        <v>2376</v>
      </c>
      <c r="AB238">
        <v>266</v>
      </c>
      <c r="AG238" t="s">
        <v>2062</v>
      </c>
      <c r="AH238" t="s">
        <v>2063</v>
      </c>
      <c r="AJ238" t="s">
        <v>1275</v>
      </c>
      <c r="AK238" t="b">
        <v>1</v>
      </c>
      <c r="AL238" t="b">
        <v>1</v>
      </c>
      <c r="AM238" t="b">
        <v>0</v>
      </c>
      <c r="AP238" t="s">
        <v>2370</v>
      </c>
      <c r="AQ238">
        <v>359</v>
      </c>
    </row>
    <row r="239" spans="2:43" x14ac:dyDescent="0.2">
      <c r="E239" t="s">
        <v>5197</v>
      </c>
      <c r="O239" t="s">
        <v>739</v>
      </c>
      <c r="R239" t="s">
        <v>5619</v>
      </c>
      <c r="U239" t="s">
        <v>2381</v>
      </c>
      <c r="V239">
        <v>421</v>
      </c>
      <c r="X239" t="s">
        <v>5491</v>
      </c>
      <c r="AA239" t="s">
        <v>1513</v>
      </c>
      <c r="AB239">
        <v>267</v>
      </c>
      <c r="AG239" t="s">
        <v>2071</v>
      </c>
      <c r="AH239" t="s">
        <v>2072</v>
      </c>
      <c r="AJ239" t="s">
        <v>1293</v>
      </c>
      <c r="AK239" t="b">
        <v>0</v>
      </c>
      <c r="AL239" t="b">
        <v>1</v>
      </c>
      <c r="AM239" t="b">
        <v>0</v>
      </c>
      <c r="AP239" t="s">
        <v>2376</v>
      </c>
      <c r="AQ239">
        <v>360</v>
      </c>
    </row>
    <row r="240" spans="2:43" x14ac:dyDescent="0.2">
      <c r="E240" t="s">
        <v>5193</v>
      </c>
      <c r="O240" t="s">
        <v>753</v>
      </c>
      <c r="R240" t="s">
        <v>5620</v>
      </c>
      <c r="U240" t="s">
        <v>2385</v>
      </c>
      <c r="V240">
        <v>422</v>
      </c>
      <c r="X240" t="s">
        <v>5578</v>
      </c>
      <c r="AA240" t="s">
        <v>2386</v>
      </c>
      <c r="AB240">
        <v>268</v>
      </c>
      <c r="AD240" t="s">
        <v>5493</v>
      </c>
      <c r="AG240" t="s">
        <v>2079</v>
      </c>
      <c r="AH240" t="s">
        <v>2080</v>
      </c>
      <c r="AJ240" t="s">
        <v>1313</v>
      </c>
      <c r="AK240" t="b">
        <v>1</v>
      </c>
      <c r="AL240" t="b">
        <v>0</v>
      </c>
      <c r="AM240" t="b">
        <v>0</v>
      </c>
      <c r="AP240" t="s">
        <v>1513</v>
      </c>
      <c r="AQ240">
        <v>361</v>
      </c>
    </row>
    <row r="241" spans="5:43" x14ac:dyDescent="0.2">
      <c r="E241" t="s">
        <v>5250</v>
      </c>
      <c r="O241" t="s">
        <v>5637</v>
      </c>
      <c r="R241" t="s">
        <v>5613</v>
      </c>
      <c r="U241" t="s">
        <v>2390</v>
      </c>
      <c r="V241">
        <v>423</v>
      </c>
      <c r="X241" t="s">
        <v>222</v>
      </c>
      <c r="AA241" t="s">
        <v>2391</v>
      </c>
      <c r="AB241">
        <v>269</v>
      </c>
      <c r="AD241" t="s">
        <v>854</v>
      </c>
      <c r="AG241" t="s">
        <v>2088</v>
      </c>
      <c r="AH241" t="s">
        <v>2089</v>
      </c>
      <c r="AJ241" t="s">
        <v>106</v>
      </c>
      <c r="AK241" t="b">
        <v>0</v>
      </c>
      <c r="AL241" t="b">
        <v>0</v>
      </c>
      <c r="AM241" t="b">
        <v>0</v>
      </c>
      <c r="AP241" t="s">
        <v>2386</v>
      </c>
      <c r="AQ241">
        <v>363</v>
      </c>
    </row>
    <row r="242" spans="5:43" x14ac:dyDescent="0.2">
      <c r="E242" t="s">
        <v>5209</v>
      </c>
      <c r="O242" t="s">
        <v>5638</v>
      </c>
      <c r="R242" t="s">
        <v>5614</v>
      </c>
      <c r="U242" t="s">
        <v>2395</v>
      </c>
      <c r="V242">
        <v>424</v>
      </c>
      <c r="X242" t="s">
        <v>5579</v>
      </c>
      <c r="AA242" t="s">
        <v>2396</v>
      </c>
      <c r="AB242">
        <v>270</v>
      </c>
      <c r="AD242" t="s">
        <v>5595</v>
      </c>
      <c r="AG242" t="s">
        <v>2097</v>
      </c>
      <c r="AH242" t="s">
        <v>2098</v>
      </c>
      <c r="AJ242" t="s">
        <v>1352</v>
      </c>
      <c r="AK242" t="b">
        <v>1</v>
      </c>
      <c r="AL242" t="b">
        <v>1</v>
      </c>
      <c r="AM242" t="b">
        <v>1</v>
      </c>
      <c r="AP242" t="s">
        <v>2391</v>
      </c>
      <c r="AQ242">
        <v>364</v>
      </c>
    </row>
    <row r="243" spans="5:43" x14ac:dyDescent="0.2">
      <c r="E243" t="s">
        <v>5235</v>
      </c>
      <c r="O243" t="s">
        <v>5639</v>
      </c>
      <c r="R243" t="s">
        <v>5615</v>
      </c>
      <c r="U243" t="s">
        <v>2400</v>
      </c>
      <c r="V243">
        <v>425</v>
      </c>
      <c r="X243" t="s">
        <v>5580</v>
      </c>
      <c r="AA243" t="s">
        <v>2401</v>
      </c>
      <c r="AB243">
        <v>271</v>
      </c>
      <c r="AD243" t="s">
        <v>5596</v>
      </c>
      <c r="AG243" t="s">
        <v>1175</v>
      </c>
      <c r="AH243" t="s">
        <v>1176</v>
      </c>
      <c r="AJ243" t="s">
        <v>1371</v>
      </c>
      <c r="AK243" t="b">
        <v>1</v>
      </c>
      <c r="AL243" t="b">
        <v>1</v>
      </c>
      <c r="AM243" t="b">
        <v>1</v>
      </c>
      <c r="AP243" t="s">
        <v>2396</v>
      </c>
      <c r="AQ243">
        <v>365</v>
      </c>
    </row>
    <row r="244" spans="5:43" x14ac:dyDescent="0.2">
      <c r="E244" t="s">
        <v>5198</v>
      </c>
      <c r="O244" t="s">
        <v>5635</v>
      </c>
      <c r="R244" t="s">
        <v>5623</v>
      </c>
      <c r="U244" t="s">
        <v>2405</v>
      </c>
      <c r="V244">
        <v>426</v>
      </c>
      <c r="X244" t="s">
        <v>5583</v>
      </c>
      <c r="AA244" t="s">
        <v>2406</v>
      </c>
      <c r="AB244">
        <v>273</v>
      </c>
      <c r="AD244" t="s">
        <v>5600</v>
      </c>
      <c r="AG244" t="s">
        <v>1209</v>
      </c>
      <c r="AH244" t="s">
        <v>1210</v>
      </c>
      <c r="AJ244" t="s">
        <v>1391</v>
      </c>
      <c r="AK244" t="b">
        <v>1</v>
      </c>
      <c r="AL244" t="b">
        <v>1</v>
      </c>
      <c r="AM244" t="b">
        <v>0</v>
      </c>
      <c r="AP244" t="s">
        <v>2401</v>
      </c>
      <c r="AQ244">
        <v>373</v>
      </c>
    </row>
    <row r="245" spans="5:43" x14ac:dyDescent="0.2">
      <c r="E245" t="s">
        <v>5199</v>
      </c>
      <c r="O245" t="s">
        <v>5640</v>
      </c>
      <c r="R245" t="s">
        <v>5616</v>
      </c>
      <c r="U245" t="s">
        <v>2410</v>
      </c>
      <c r="V245">
        <v>393</v>
      </c>
      <c r="X245" t="s">
        <v>5584</v>
      </c>
      <c r="AA245" t="s">
        <v>2411</v>
      </c>
      <c r="AB245">
        <v>274</v>
      </c>
      <c r="AD245" t="s">
        <v>222</v>
      </c>
      <c r="AG245" t="s">
        <v>416</v>
      </c>
      <c r="AH245" t="s">
        <v>417</v>
      </c>
      <c r="AP245" t="s">
        <v>2406</v>
      </c>
      <c r="AQ245">
        <v>375</v>
      </c>
    </row>
    <row r="246" spans="5:43" x14ac:dyDescent="0.2">
      <c r="E246" t="s">
        <v>5223</v>
      </c>
      <c r="O246" t="s">
        <v>5636</v>
      </c>
      <c r="R246" t="s">
        <v>5618</v>
      </c>
      <c r="U246" t="s">
        <v>2415</v>
      </c>
      <c r="V246">
        <v>394</v>
      </c>
      <c r="X246" t="s">
        <v>5585</v>
      </c>
      <c r="AA246" t="s">
        <v>2416</v>
      </c>
      <c r="AB246">
        <v>275</v>
      </c>
      <c r="AD246" t="s">
        <v>1358</v>
      </c>
      <c r="AG246" t="s">
        <v>607</v>
      </c>
      <c r="AH246" t="s">
        <v>608</v>
      </c>
      <c r="AP246" t="s">
        <v>2411</v>
      </c>
      <c r="AQ246">
        <v>376</v>
      </c>
    </row>
    <row r="247" spans="5:43" x14ac:dyDescent="0.2">
      <c r="E247" t="s">
        <v>5185</v>
      </c>
      <c r="R247" t="s">
        <v>5617</v>
      </c>
      <c r="U247" t="s">
        <v>2420</v>
      </c>
      <c r="V247">
        <v>397</v>
      </c>
      <c r="X247" t="s">
        <v>5582</v>
      </c>
      <c r="AA247" t="s">
        <v>2421</v>
      </c>
      <c r="AB247">
        <v>276</v>
      </c>
      <c r="AD247" t="s">
        <v>1962</v>
      </c>
      <c r="AG247" t="s">
        <v>2323</v>
      </c>
      <c r="AH247" t="s">
        <v>2324</v>
      </c>
      <c r="AP247" t="s">
        <v>2416</v>
      </c>
      <c r="AQ247">
        <v>377</v>
      </c>
    </row>
    <row r="248" spans="5:43" x14ac:dyDescent="0.2">
      <c r="E248" t="s">
        <v>5200</v>
      </c>
      <c r="R248" t="s">
        <v>124</v>
      </c>
      <c r="U248" t="s">
        <v>2425</v>
      </c>
      <c r="V248">
        <v>398</v>
      </c>
      <c r="X248" t="s">
        <v>5581</v>
      </c>
      <c r="AA248" t="s">
        <v>2426</v>
      </c>
      <c r="AB248">
        <v>277</v>
      </c>
      <c r="AD248" t="s">
        <v>5570</v>
      </c>
      <c r="AG248" t="s">
        <v>2309</v>
      </c>
      <c r="AH248" t="s">
        <v>2310</v>
      </c>
      <c r="AP248" t="s">
        <v>2421</v>
      </c>
      <c r="AQ248">
        <v>378</v>
      </c>
    </row>
    <row r="249" spans="5:43" x14ac:dyDescent="0.2">
      <c r="E249" t="s">
        <v>5210</v>
      </c>
      <c r="O249" t="s">
        <v>5641</v>
      </c>
      <c r="R249" t="s">
        <v>5621</v>
      </c>
      <c r="U249" t="s">
        <v>2429</v>
      </c>
      <c r="V249">
        <v>395</v>
      </c>
      <c r="X249" t="s">
        <v>5586</v>
      </c>
      <c r="AA249" t="s">
        <v>2430</v>
      </c>
      <c r="AB249">
        <v>278</v>
      </c>
      <c r="AD249" t="s">
        <v>5597</v>
      </c>
      <c r="AG249" t="s">
        <v>2316</v>
      </c>
      <c r="AH249" t="s">
        <v>2317</v>
      </c>
      <c r="AP249" t="s">
        <v>2426</v>
      </c>
      <c r="AQ249">
        <v>379</v>
      </c>
    </row>
    <row r="250" spans="5:43" x14ac:dyDescent="0.2">
      <c r="E250" t="s">
        <v>5236</v>
      </c>
      <c r="O250" t="s">
        <v>5642</v>
      </c>
      <c r="U250" t="s">
        <v>2434</v>
      </c>
      <c r="V250">
        <v>378</v>
      </c>
      <c r="X250" t="s">
        <v>5587</v>
      </c>
      <c r="AA250" t="s">
        <v>2435</v>
      </c>
      <c r="AB250">
        <v>279</v>
      </c>
      <c r="AD250" t="s">
        <v>5598</v>
      </c>
      <c r="AG250" t="s">
        <v>2280</v>
      </c>
      <c r="AH250" t="s">
        <v>2281</v>
      </c>
      <c r="AP250" t="s">
        <v>2430</v>
      </c>
      <c r="AQ250">
        <v>380</v>
      </c>
    </row>
    <row r="251" spans="5:43" x14ac:dyDescent="0.2">
      <c r="E251" t="s">
        <v>5217</v>
      </c>
      <c r="O251" t="s">
        <v>5643</v>
      </c>
      <c r="U251" t="s">
        <v>2439</v>
      </c>
      <c r="V251">
        <v>379</v>
      </c>
      <c r="X251" t="s">
        <v>5588</v>
      </c>
      <c r="AA251" t="s">
        <v>2440</v>
      </c>
      <c r="AB251">
        <v>280</v>
      </c>
      <c r="AD251" t="s">
        <v>5599</v>
      </c>
      <c r="AG251" t="s">
        <v>2297</v>
      </c>
      <c r="AH251" t="s">
        <v>2298</v>
      </c>
      <c r="AP251" t="s">
        <v>2502</v>
      </c>
      <c r="AQ251">
        <v>100314</v>
      </c>
    </row>
    <row r="252" spans="5:43" x14ac:dyDescent="0.2">
      <c r="E252" t="s">
        <v>5240</v>
      </c>
      <c r="O252" t="s">
        <v>5647</v>
      </c>
      <c r="R252" t="s">
        <v>5632</v>
      </c>
      <c r="U252" t="s">
        <v>2444</v>
      </c>
      <c r="V252">
        <v>380</v>
      </c>
      <c r="X252" t="s">
        <v>5589</v>
      </c>
      <c r="AA252" t="s">
        <v>2445</v>
      </c>
      <c r="AB252">
        <v>281</v>
      </c>
      <c r="AG252" t="s">
        <v>2288</v>
      </c>
      <c r="AH252" t="s">
        <v>2289</v>
      </c>
      <c r="AP252" t="s">
        <v>2435</v>
      </c>
      <c r="AQ252">
        <v>381</v>
      </c>
    </row>
    <row r="253" spans="5:43" x14ac:dyDescent="0.2">
      <c r="E253" t="s">
        <v>5212</v>
      </c>
      <c r="O253" t="s">
        <v>5644</v>
      </c>
      <c r="R253" t="s">
        <v>5624</v>
      </c>
      <c r="U253" t="s">
        <v>2449</v>
      </c>
      <c r="V253">
        <v>389</v>
      </c>
      <c r="X253" t="s">
        <v>5590</v>
      </c>
      <c r="AA253" t="s">
        <v>2450</v>
      </c>
      <c r="AB253">
        <v>282</v>
      </c>
      <c r="AG253" t="s">
        <v>2303</v>
      </c>
      <c r="AH253" t="s">
        <v>2304</v>
      </c>
      <c r="AP253" t="s">
        <v>2440</v>
      </c>
      <c r="AQ253">
        <v>383</v>
      </c>
    </row>
    <row r="254" spans="5:43" x14ac:dyDescent="0.2">
      <c r="E254" t="s">
        <v>5201</v>
      </c>
      <c r="O254" t="s">
        <v>5645</v>
      </c>
      <c r="R254" t="s">
        <v>5625</v>
      </c>
      <c r="U254" t="s">
        <v>2454</v>
      </c>
      <c r="V254">
        <v>390</v>
      </c>
      <c r="X254" t="s">
        <v>5592</v>
      </c>
      <c r="AA254" t="s">
        <v>2455</v>
      </c>
      <c r="AB254">
        <v>283</v>
      </c>
      <c r="AD254" t="s">
        <v>5495</v>
      </c>
      <c r="AG254" t="s">
        <v>2441</v>
      </c>
      <c r="AH254" t="s">
        <v>2442</v>
      </c>
      <c r="AP254" t="s">
        <v>2445</v>
      </c>
      <c r="AQ254">
        <v>384</v>
      </c>
    </row>
    <row r="255" spans="5:43" x14ac:dyDescent="0.2">
      <c r="E255" t="s">
        <v>5219</v>
      </c>
      <c r="O255" t="s">
        <v>5646</v>
      </c>
      <c r="R255" t="s">
        <v>5626</v>
      </c>
      <c r="U255" t="s">
        <v>2459</v>
      </c>
      <c r="V255">
        <v>391</v>
      </c>
      <c r="X255" t="s">
        <v>5591</v>
      </c>
      <c r="AA255" t="s">
        <v>2460</v>
      </c>
      <c r="AB255">
        <v>284</v>
      </c>
      <c r="AD255" t="s">
        <v>5601</v>
      </c>
      <c r="AG255" t="s">
        <v>1533</v>
      </c>
      <c r="AH255" t="s">
        <v>1534</v>
      </c>
      <c r="AP255" t="s">
        <v>2450</v>
      </c>
      <c r="AQ255">
        <v>385</v>
      </c>
    </row>
    <row r="256" spans="5:43" x14ac:dyDescent="0.2">
      <c r="E256" t="s">
        <v>5237</v>
      </c>
      <c r="O256" t="s">
        <v>5570</v>
      </c>
      <c r="R256" t="s">
        <v>5627</v>
      </c>
      <c r="U256" t="s">
        <v>2464</v>
      </c>
      <c r="V256">
        <v>986</v>
      </c>
      <c r="X256" t="s">
        <v>5593</v>
      </c>
      <c r="AA256" t="s">
        <v>2465</v>
      </c>
      <c r="AB256">
        <v>285</v>
      </c>
      <c r="AD256" t="s">
        <v>5602</v>
      </c>
      <c r="AG256" t="s">
        <v>1164</v>
      </c>
      <c r="AH256" t="s">
        <v>1165</v>
      </c>
      <c r="AP256" t="s">
        <v>2455</v>
      </c>
      <c r="AQ256">
        <v>386</v>
      </c>
    </row>
    <row r="257" spans="5:43" x14ac:dyDescent="0.2">
      <c r="E257" t="s">
        <v>5246</v>
      </c>
      <c r="O257" t="s">
        <v>739</v>
      </c>
      <c r="R257" t="s">
        <v>5628</v>
      </c>
      <c r="U257" t="s">
        <v>2469</v>
      </c>
      <c r="V257">
        <v>987</v>
      </c>
      <c r="X257" t="s">
        <v>5594</v>
      </c>
      <c r="AA257" t="s">
        <v>2470</v>
      </c>
      <c r="AB257">
        <v>286</v>
      </c>
      <c r="AD257" t="s">
        <v>5609</v>
      </c>
      <c r="AG257" t="s">
        <v>1197</v>
      </c>
      <c r="AH257" t="s">
        <v>1198</v>
      </c>
      <c r="AP257" t="s">
        <v>2460</v>
      </c>
      <c r="AQ257">
        <v>387</v>
      </c>
    </row>
    <row r="258" spans="5:43" x14ac:dyDescent="0.2">
      <c r="E258" t="s">
        <v>5248</v>
      </c>
      <c r="O258" t="s">
        <v>753</v>
      </c>
      <c r="R258" t="s">
        <v>5629</v>
      </c>
      <c r="U258" t="s">
        <v>2473</v>
      </c>
      <c r="V258">
        <v>988</v>
      </c>
      <c r="X258" t="s">
        <v>789</v>
      </c>
      <c r="AA258" t="s">
        <v>2474</v>
      </c>
      <c r="AB258">
        <v>287</v>
      </c>
      <c r="AD258" t="s">
        <v>5610</v>
      </c>
      <c r="AG258" t="s">
        <v>1959</v>
      </c>
      <c r="AH258" t="s">
        <v>1960</v>
      </c>
      <c r="AP258" t="s">
        <v>2465</v>
      </c>
      <c r="AQ258">
        <v>388</v>
      </c>
    </row>
    <row r="259" spans="5:43" x14ac:dyDescent="0.2">
      <c r="E259" t="s">
        <v>5211</v>
      </c>
      <c r="O259" t="s">
        <v>789</v>
      </c>
      <c r="R259" t="s">
        <v>5630</v>
      </c>
      <c r="U259" t="s">
        <v>2477</v>
      </c>
      <c r="V259">
        <v>989</v>
      </c>
      <c r="AA259" t="s">
        <v>2478</v>
      </c>
      <c r="AB259">
        <v>288</v>
      </c>
      <c r="AD259" t="s">
        <v>5603</v>
      </c>
      <c r="AG259" t="s">
        <v>2461</v>
      </c>
      <c r="AH259" t="s">
        <v>2462</v>
      </c>
      <c r="AP259" t="s">
        <v>2470</v>
      </c>
      <c r="AQ259">
        <v>389</v>
      </c>
    </row>
    <row r="260" spans="5:43" x14ac:dyDescent="0.2">
      <c r="E260" t="s">
        <v>5247</v>
      </c>
      <c r="R260" t="s">
        <v>5631</v>
      </c>
      <c r="U260" t="s">
        <v>2481</v>
      </c>
      <c r="V260">
        <v>990</v>
      </c>
      <c r="AA260" t="s">
        <v>2482</v>
      </c>
      <c r="AB260">
        <v>289</v>
      </c>
      <c r="AD260" t="s">
        <v>963</v>
      </c>
      <c r="AG260" t="s">
        <v>2422</v>
      </c>
      <c r="AH260" t="s">
        <v>2423</v>
      </c>
      <c r="AP260" t="s">
        <v>2474</v>
      </c>
      <c r="AQ260">
        <v>390</v>
      </c>
    </row>
    <row r="261" spans="5:43" x14ac:dyDescent="0.2">
      <c r="E261" t="s">
        <v>5245</v>
      </c>
      <c r="U261" t="s">
        <v>2485</v>
      </c>
      <c r="V261">
        <v>995</v>
      </c>
      <c r="AA261" t="s">
        <v>2486</v>
      </c>
      <c r="AB261">
        <v>290</v>
      </c>
      <c r="AD261" t="s">
        <v>5604</v>
      </c>
      <c r="AG261" t="s">
        <v>2422</v>
      </c>
      <c r="AH261" t="s">
        <v>2427</v>
      </c>
      <c r="AP261" t="s">
        <v>2478</v>
      </c>
      <c r="AQ261">
        <v>392</v>
      </c>
    </row>
    <row r="262" spans="5:43" x14ac:dyDescent="0.2">
      <c r="E262" t="s">
        <v>5221</v>
      </c>
      <c r="U262" t="s">
        <v>2489</v>
      </c>
      <c r="V262">
        <v>250</v>
      </c>
      <c r="AA262" t="s">
        <v>2490</v>
      </c>
      <c r="AB262">
        <v>293</v>
      </c>
      <c r="AD262" t="s">
        <v>5605</v>
      </c>
      <c r="AG262" t="s">
        <v>2436</v>
      </c>
      <c r="AH262" t="s">
        <v>2437</v>
      </c>
      <c r="AP262" t="s">
        <v>2482</v>
      </c>
      <c r="AQ262">
        <v>393</v>
      </c>
    </row>
    <row r="263" spans="5:43" x14ac:dyDescent="0.2">
      <c r="E263" t="s">
        <v>5194</v>
      </c>
      <c r="U263" t="s">
        <v>2497</v>
      </c>
      <c r="V263">
        <v>251</v>
      </c>
      <c r="AA263" t="s">
        <v>2494</v>
      </c>
      <c r="AB263">
        <v>294</v>
      </c>
      <c r="AD263" t="s">
        <v>5606</v>
      </c>
      <c r="AG263" t="s">
        <v>2377</v>
      </c>
      <c r="AH263" t="s">
        <v>2378</v>
      </c>
      <c r="AP263" t="s">
        <v>2486</v>
      </c>
      <c r="AQ263">
        <v>394</v>
      </c>
    </row>
    <row r="264" spans="5:43" ht="15" x14ac:dyDescent="0.25">
      <c r="E264" t="s">
        <v>5182</v>
      </c>
      <c r="J264" s="25"/>
      <c r="U264" t="s">
        <v>2499</v>
      </c>
      <c r="V264">
        <v>252</v>
      </c>
      <c r="AA264" t="s">
        <v>2498</v>
      </c>
      <c r="AB264">
        <v>295</v>
      </c>
      <c r="AD264" t="s">
        <v>5607</v>
      </c>
      <c r="AP264" t="s">
        <v>2490</v>
      </c>
      <c r="AQ264">
        <v>397</v>
      </c>
    </row>
    <row r="265" spans="5:43" ht="15" x14ac:dyDescent="0.25">
      <c r="E265" t="s">
        <v>1072</v>
      </c>
      <c r="J265" s="25"/>
      <c r="U265" t="s">
        <v>2501</v>
      </c>
      <c r="V265">
        <v>253</v>
      </c>
      <c r="AD265" t="s">
        <v>5608</v>
      </c>
      <c r="AP265" t="s">
        <v>2494</v>
      </c>
      <c r="AQ265">
        <v>399</v>
      </c>
    </row>
    <row r="266" spans="5:43" ht="15" x14ac:dyDescent="0.25">
      <c r="E266" t="s">
        <v>5202</v>
      </c>
      <c r="J266" s="25"/>
      <c r="U266" t="s">
        <v>2493</v>
      </c>
      <c r="V266">
        <v>254</v>
      </c>
      <c r="AP266" t="s">
        <v>2498</v>
      </c>
      <c r="AQ266">
        <v>400</v>
      </c>
    </row>
    <row r="267" spans="5:43" ht="15" x14ac:dyDescent="0.25">
      <c r="E267" t="s">
        <v>5238</v>
      </c>
      <c r="J267" s="25"/>
      <c r="U267" t="s">
        <v>2503</v>
      </c>
      <c r="V267">
        <v>255</v>
      </c>
    </row>
    <row r="268" spans="5:43" ht="15" x14ac:dyDescent="0.25">
      <c r="E268" t="s">
        <v>5188</v>
      </c>
      <c r="J268" s="25"/>
      <c r="U268" t="s">
        <v>2508</v>
      </c>
      <c r="V268">
        <v>256</v>
      </c>
    </row>
    <row r="269" spans="5:43" ht="15" x14ac:dyDescent="0.25">
      <c r="E269" t="s">
        <v>5239</v>
      </c>
      <c r="J269" s="25"/>
      <c r="U269" t="s">
        <v>2509</v>
      </c>
      <c r="V269">
        <v>257</v>
      </c>
    </row>
    <row r="270" spans="5:43" x14ac:dyDescent="0.2">
      <c r="E270" t="s">
        <v>5213</v>
      </c>
      <c r="U270" t="s">
        <v>2510</v>
      </c>
      <c r="V270">
        <v>258</v>
      </c>
    </row>
    <row r="271" spans="5:43" x14ac:dyDescent="0.2">
      <c r="U271" t="s">
        <v>2511</v>
      </c>
      <c r="V271">
        <v>259</v>
      </c>
    </row>
    <row r="272" spans="5:43" x14ac:dyDescent="0.2">
      <c r="U272" t="s">
        <v>2512</v>
      </c>
      <c r="V272">
        <v>260</v>
      </c>
    </row>
    <row r="273" spans="21:22" x14ac:dyDescent="0.2">
      <c r="U273" t="s">
        <v>2513</v>
      </c>
      <c r="V273">
        <v>261</v>
      </c>
    </row>
    <row r="274" spans="21:22" x14ac:dyDescent="0.2">
      <c r="U274" t="s">
        <v>2514</v>
      </c>
      <c r="V274">
        <v>262</v>
      </c>
    </row>
    <row r="275" spans="21:22" x14ac:dyDescent="0.2">
      <c r="U275" t="s">
        <v>2515</v>
      </c>
      <c r="V275">
        <v>263</v>
      </c>
    </row>
    <row r="276" spans="21:22" x14ac:dyDescent="0.2">
      <c r="U276" t="s">
        <v>2516</v>
      </c>
      <c r="V276">
        <v>264</v>
      </c>
    </row>
    <row r="277" spans="21:22" x14ac:dyDescent="0.2">
      <c r="U277" t="s">
        <v>2504</v>
      </c>
      <c r="V277">
        <v>265</v>
      </c>
    </row>
    <row r="278" spans="21:22" x14ac:dyDescent="0.2">
      <c r="U278" t="s">
        <v>2505</v>
      </c>
      <c r="V278">
        <v>266</v>
      </c>
    </row>
    <row r="279" spans="21:22" x14ac:dyDescent="0.2">
      <c r="U279" t="s">
        <v>2506</v>
      </c>
      <c r="V279">
        <v>267</v>
      </c>
    </row>
    <row r="280" spans="21:22" x14ac:dyDescent="0.2">
      <c r="U280" t="s">
        <v>2507</v>
      </c>
      <c r="V280">
        <v>268</v>
      </c>
    </row>
    <row r="281" spans="21:22" x14ac:dyDescent="0.2">
      <c r="U281" t="s">
        <v>2517</v>
      </c>
      <c r="V281">
        <v>269</v>
      </c>
    </row>
    <row r="282" spans="21:22" x14ac:dyDescent="0.2">
      <c r="U282" t="s">
        <v>2518</v>
      </c>
      <c r="V282">
        <v>270</v>
      </c>
    </row>
    <row r="283" spans="21:22" x14ac:dyDescent="0.2">
      <c r="U283" t="s">
        <v>2519</v>
      </c>
      <c r="V283">
        <v>271</v>
      </c>
    </row>
    <row r="284" spans="21:22" x14ac:dyDescent="0.2">
      <c r="U284" t="s">
        <v>2520</v>
      </c>
      <c r="V284">
        <v>272</v>
      </c>
    </row>
    <row r="285" spans="21:22" x14ac:dyDescent="0.2">
      <c r="U285" t="s">
        <v>2521</v>
      </c>
      <c r="V285">
        <v>273</v>
      </c>
    </row>
    <row r="286" spans="21:22" x14ac:dyDescent="0.2">
      <c r="U286" t="s">
        <v>2522</v>
      </c>
      <c r="V286">
        <v>274</v>
      </c>
    </row>
    <row r="287" spans="21:22" x14ac:dyDescent="0.2">
      <c r="U287" t="s">
        <v>2523</v>
      </c>
      <c r="V287">
        <v>275</v>
      </c>
    </row>
    <row r="288" spans="21:22" x14ac:dyDescent="0.2">
      <c r="U288" t="s">
        <v>2524</v>
      </c>
      <c r="V288">
        <v>276</v>
      </c>
    </row>
    <row r="289" spans="9:22" x14ac:dyDescent="0.2">
      <c r="U289" t="s">
        <v>2525</v>
      </c>
      <c r="V289">
        <v>277</v>
      </c>
    </row>
    <row r="290" spans="9:22" x14ac:dyDescent="0.2">
      <c r="U290" t="s">
        <v>2526</v>
      </c>
      <c r="V290">
        <v>278</v>
      </c>
    </row>
    <row r="291" spans="9:22" x14ac:dyDescent="0.2">
      <c r="U291" t="s">
        <v>2527</v>
      </c>
      <c r="V291">
        <v>279</v>
      </c>
    </row>
    <row r="292" spans="9:22" x14ac:dyDescent="0.2">
      <c r="U292" t="s">
        <v>2528</v>
      </c>
      <c r="V292">
        <v>280</v>
      </c>
    </row>
    <row r="293" spans="9:22" x14ac:dyDescent="0.2">
      <c r="U293" t="s">
        <v>2534</v>
      </c>
      <c r="V293">
        <v>281</v>
      </c>
    </row>
    <row r="294" spans="9:22" x14ac:dyDescent="0.2">
      <c r="U294" t="s">
        <v>2529</v>
      </c>
      <c r="V294">
        <v>966</v>
      </c>
    </row>
    <row r="295" spans="9:22" x14ac:dyDescent="0.2">
      <c r="U295" t="s">
        <v>2530</v>
      </c>
      <c r="V295">
        <v>967</v>
      </c>
    </row>
    <row r="296" spans="9:22" x14ac:dyDescent="0.2">
      <c r="U296" t="s">
        <v>2531</v>
      </c>
      <c r="V296">
        <v>282</v>
      </c>
    </row>
    <row r="297" spans="9:22" x14ac:dyDescent="0.2">
      <c r="U297" t="s">
        <v>2532</v>
      </c>
      <c r="V297">
        <v>283</v>
      </c>
    </row>
    <row r="298" spans="9:22" x14ac:dyDescent="0.2">
      <c r="U298" t="s">
        <v>2533</v>
      </c>
      <c r="V298">
        <v>284</v>
      </c>
    </row>
    <row r="299" spans="9:22" x14ac:dyDescent="0.2">
      <c r="U299" t="s">
        <v>2535</v>
      </c>
      <c r="V299">
        <v>285</v>
      </c>
    </row>
    <row r="300" spans="9:22" x14ac:dyDescent="0.2">
      <c r="U300" t="s">
        <v>2536</v>
      </c>
      <c r="V300">
        <v>286</v>
      </c>
    </row>
    <row r="301" spans="9:22" ht="15" x14ac:dyDescent="0.25">
      <c r="I301" s="25"/>
      <c r="U301" t="s">
        <v>2537</v>
      </c>
      <c r="V301">
        <v>287</v>
      </c>
    </row>
    <row r="302" spans="9:22" x14ac:dyDescent="0.2">
      <c r="U302" t="s">
        <v>2538</v>
      </c>
      <c r="V302">
        <v>288</v>
      </c>
    </row>
    <row r="303" spans="9:22" x14ac:dyDescent="0.2">
      <c r="U303" t="s">
        <v>2539</v>
      </c>
      <c r="V303">
        <v>289</v>
      </c>
    </row>
    <row r="304" spans="9:22" x14ac:dyDescent="0.2">
      <c r="U304" t="s">
        <v>2540</v>
      </c>
      <c r="V304">
        <v>290</v>
      </c>
    </row>
    <row r="305" spans="21:22" x14ac:dyDescent="0.2">
      <c r="U305" t="s">
        <v>2541</v>
      </c>
      <c r="V305">
        <v>291</v>
      </c>
    </row>
    <row r="306" spans="21:22" x14ac:dyDescent="0.2">
      <c r="U306" t="s">
        <v>2542</v>
      </c>
      <c r="V306">
        <v>292</v>
      </c>
    </row>
    <row r="307" spans="21:22" x14ac:dyDescent="0.2">
      <c r="U307" t="s">
        <v>2543</v>
      </c>
      <c r="V307">
        <v>293</v>
      </c>
    </row>
    <row r="308" spans="21:22" x14ac:dyDescent="0.2">
      <c r="U308" t="s">
        <v>2544</v>
      </c>
      <c r="V308">
        <v>294</v>
      </c>
    </row>
    <row r="309" spans="21:22" x14ac:dyDescent="0.2">
      <c r="U309" t="s">
        <v>2545</v>
      </c>
      <c r="V309">
        <v>295</v>
      </c>
    </row>
    <row r="310" spans="21:22" x14ac:dyDescent="0.2">
      <c r="U310" t="s">
        <v>2546</v>
      </c>
      <c r="V310">
        <v>296</v>
      </c>
    </row>
    <row r="311" spans="21:22" x14ac:dyDescent="0.2">
      <c r="U311" t="s">
        <v>2547</v>
      </c>
      <c r="V311">
        <v>297</v>
      </c>
    </row>
    <row r="312" spans="21:22" x14ac:dyDescent="0.2">
      <c r="U312" t="s">
        <v>2548</v>
      </c>
      <c r="V312">
        <v>298</v>
      </c>
    </row>
    <row r="313" spans="21:22" x14ac:dyDescent="0.2">
      <c r="U313" t="s">
        <v>2549</v>
      </c>
      <c r="V313">
        <v>299</v>
      </c>
    </row>
    <row r="314" spans="21:22" x14ac:dyDescent="0.2">
      <c r="U314" t="s">
        <v>2550</v>
      </c>
      <c r="V314">
        <v>300</v>
      </c>
    </row>
    <row r="315" spans="21:22" x14ac:dyDescent="0.2">
      <c r="U315" t="s">
        <v>2551</v>
      </c>
      <c r="V315">
        <v>301</v>
      </c>
    </row>
    <row r="316" spans="21:22" x14ac:dyDescent="0.2">
      <c r="U316" t="s">
        <v>2552</v>
      </c>
      <c r="V316">
        <v>302</v>
      </c>
    </row>
    <row r="317" spans="21:22" x14ac:dyDescent="0.2">
      <c r="U317" t="s">
        <v>2555</v>
      </c>
      <c r="V317">
        <v>961</v>
      </c>
    </row>
    <row r="318" spans="21:22" x14ac:dyDescent="0.2">
      <c r="U318" t="s">
        <v>2553</v>
      </c>
      <c r="V318">
        <v>968</v>
      </c>
    </row>
    <row r="319" spans="21:22" x14ac:dyDescent="0.2">
      <c r="U319" t="s">
        <v>2554</v>
      </c>
      <c r="V319">
        <v>1003</v>
      </c>
    </row>
    <row r="320" spans="21:22" x14ac:dyDescent="0.2">
      <c r="U320" t="s">
        <v>2556</v>
      </c>
      <c r="V320">
        <v>969</v>
      </c>
    </row>
    <row r="321" spans="21:22" x14ac:dyDescent="0.2">
      <c r="U321" t="s">
        <v>2557</v>
      </c>
      <c r="V321">
        <v>997</v>
      </c>
    </row>
    <row r="322" spans="21:22" x14ac:dyDescent="0.2">
      <c r="U322" t="s">
        <v>2558</v>
      </c>
      <c r="V322">
        <v>994</v>
      </c>
    </row>
    <row r="323" spans="21:22" x14ac:dyDescent="0.2">
      <c r="U323" t="s">
        <v>2559</v>
      </c>
      <c r="V323">
        <v>318</v>
      </c>
    </row>
    <row r="324" spans="21:22" x14ac:dyDescent="0.2">
      <c r="U324" t="s">
        <v>2560</v>
      </c>
      <c r="V324">
        <v>315</v>
      </c>
    </row>
    <row r="325" spans="21:22" x14ac:dyDescent="0.2">
      <c r="U325" t="s">
        <v>2561</v>
      </c>
      <c r="V325">
        <v>317</v>
      </c>
    </row>
    <row r="326" spans="21:22" x14ac:dyDescent="0.2">
      <c r="U326" t="s">
        <v>2562</v>
      </c>
      <c r="V326">
        <v>316</v>
      </c>
    </row>
    <row r="327" spans="21:22" x14ac:dyDescent="0.2">
      <c r="U327" t="s">
        <v>2563</v>
      </c>
      <c r="V327">
        <v>314</v>
      </c>
    </row>
    <row r="328" spans="21:22" x14ac:dyDescent="0.2">
      <c r="U328" t="s">
        <v>2564</v>
      </c>
      <c r="V328">
        <v>313</v>
      </c>
    </row>
    <row r="329" spans="21:22" x14ac:dyDescent="0.2">
      <c r="U329" t="s">
        <v>2565</v>
      </c>
      <c r="V329">
        <v>312</v>
      </c>
    </row>
    <row r="330" spans="21:22" x14ac:dyDescent="0.2">
      <c r="U330" t="s">
        <v>2566</v>
      </c>
      <c r="V330">
        <v>310</v>
      </c>
    </row>
    <row r="331" spans="21:22" x14ac:dyDescent="0.2">
      <c r="U331" t="s">
        <v>2567</v>
      </c>
      <c r="V331">
        <v>311</v>
      </c>
    </row>
    <row r="332" spans="21:22" x14ac:dyDescent="0.2">
      <c r="U332" t="s">
        <v>2568</v>
      </c>
      <c r="V332">
        <v>309</v>
      </c>
    </row>
    <row r="333" spans="21:22" x14ac:dyDescent="0.2">
      <c r="U333" t="s">
        <v>2569</v>
      </c>
      <c r="V333">
        <v>975</v>
      </c>
    </row>
    <row r="334" spans="21:22" x14ac:dyDescent="0.2">
      <c r="U334" t="s">
        <v>2570</v>
      </c>
      <c r="V334">
        <v>976</v>
      </c>
    </row>
    <row r="335" spans="21:22" x14ac:dyDescent="0.2">
      <c r="U335" t="s">
        <v>2571</v>
      </c>
      <c r="V335">
        <v>576</v>
      </c>
    </row>
    <row r="336" spans="21:22" x14ac:dyDescent="0.2">
      <c r="U336" t="s">
        <v>2572</v>
      </c>
      <c r="V336">
        <v>586</v>
      </c>
    </row>
    <row r="337" spans="21:22" x14ac:dyDescent="0.2">
      <c r="U337" t="s">
        <v>2573</v>
      </c>
      <c r="V337">
        <v>587</v>
      </c>
    </row>
    <row r="338" spans="21:22" x14ac:dyDescent="0.2">
      <c r="U338" t="s">
        <v>2574</v>
      </c>
      <c r="V338">
        <v>588</v>
      </c>
    </row>
    <row r="339" spans="21:22" x14ac:dyDescent="0.2">
      <c r="U339" t="s">
        <v>2575</v>
      </c>
      <c r="V339">
        <v>593</v>
      </c>
    </row>
    <row r="340" spans="21:22" x14ac:dyDescent="0.2">
      <c r="U340" t="s">
        <v>2576</v>
      </c>
      <c r="V340">
        <v>594</v>
      </c>
    </row>
    <row r="341" spans="21:22" x14ac:dyDescent="0.2">
      <c r="U341" t="s">
        <v>2577</v>
      </c>
      <c r="V341">
        <v>595</v>
      </c>
    </row>
    <row r="342" spans="21:22" x14ac:dyDescent="0.2">
      <c r="U342" t="s">
        <v>2578</v>
      </c>
      <c r="V342">
        <v>578</v>
      </c>
    </row>
    <row r="343" spans="21:22" x14ac:dyDescent="0.2">
      <c r="U343" t="s">
        <v>2579</v>
      </c>
      <c r="V343">
        <v>596</v>
      </c>
    </row>
    <row r="344" spans="21:22" x14ac:dyDescent="0.2">
      <c r="U344" t="s">
        <v>2580</v>
      </c>
      <c r="V344">
        <v>577</v>
      </c>
    </row>
    <row r="345" spans="21:22" x14ac:dyDescent="0.2">
      <c r="U345" t="s">
        <v>2581</v>
      </c>
      <c r="V345">
        <v>580</v>
      </c>
    </row>
    <row r="346" spans="21:22" x14ac:dyDescent="0.2">
      <c r="U346" t="s">
        <v>2582</v>
      </c>
      <c r="V346">
        <v>581</v>
      </c>
    </row>
    <row r="347" spans="21:22" x14ac:dyDescent="0.2">
      <c r="U347" t="s">
        <v>2583</v>
      </c>
      <c r="V347">
        <v>582</v>
      </c>
    </row>
    <row r="348" spans="21:22" x14ac:dyDescent="0.2">
      <c r="U348" t="s">
        <v>2584</v>
      </c>
      <c r="V348">
        <v>597</v>
      </c>
    </row>
    <row r="349" spans="21:22" x14ac:dyDescent="0.2">
      <c r="U349" t="s">
        <v>2585</v>
      </c>
      <c r="V349">
        <v>579</v>
      </c>
    </row>
    <row r="350" spans="21:22" x14ac:dyDescent="0.2">
      <c r="U350" t="s">
        <v>2586</v>
      </c>
      <c r="V350">
        <v>972</v>
      </c>
    </row>
    <row r="351" spans="21:22" x14ac:dyDescent="0.2">
      <c r="U351" t="s">
        <v>2587</v>
      </c>
      <c r="V351">
        <v>973</v>
      </c>
    </row>
    <row r="352" spans="21:22" x14ac:dyDescent="0.2">
      <c r="U352" t="s">
        <v>2588</v>
      </c>
      <c r="V352">
        <v>971</v>
      </c>
    </row>
    <row r="353" spans="21:22" x14ac:dyDescent="0.2">
      <c r="U353" t="s">
        <v>2589</v>
      </c>
      <c r="V353">
        <v>953</v>
      </c>
    </row>
    <row r="354" spans="21:22" x14ac:dyDescent="0.2">
      <c r="U354" t="s">
        <v>2590</v>
      </c>
      <c r="V354">
        <v>954</v>
      </c>
    </row>
    <row r="355" spans="21:22" x14ac:dyDescent="0.2">
      <c r="U355" t="s">
        <v>2591</v>
      </c>
      <c r="V355">
        <v>977</v>
      </c>
    </row>
    <row r="356" spans="21:22" x14ac:dyDescent="0.2">
      <c r="U356" t="s">
        <v>2592</v>
      </c>
      <c r="V356">
        <v>984</v>
      </c>
    </row>
    <row r="357" spans="21:22" x14ac:dyDescent="0.2">
      <c r="U357" t="s">
        <v>2593</v>
      </c>
      <c r="V357">
        <v>985</v>
      </c>
    </row>
    <row r="358" spans="21:22" x14ac:dyDescent="0.2">
      <c r="U358" t="s">
        <v>2594</v>
      </c>
      <c r="V358">
        <v>996</v>
      </c>
    </row>
    <row r="359" spans="21:22" x14ac:dyDescent="0.2">
      <c r="U359" t="s">
        <v>2595</v>
      </c>
      <c r="V359">
        <v>637</v>
      </c>
    </row>
    <row r="360" spans="21:22" x14ac:dyDescent="0.2">
      <c r="U360" t="s">
        <v>2596</v>
      </c>
      <c r="V360">
        <v>647</v>
      </c>
    </row>
    <row r="361" spans="21:22" x14ac:dyDescent="0.2">
      <c r="U361" t="s">
        <v>2597</v>
      </c>
      <c r="V361">
        <v>648</v>
      </c>
    </row>
    <row r="362" spans="21:22" x14ac:dyDescent="0.2">
      <c r="U362" t="s">
        <v>2598</v>
      </c>
      <c r="V362">
        <v>649</v>
      </c>
    </row>
    <row r="363" spans="21:22" x14ac:dyDescent="0.2">
      <c r="U363" t="s">
        <v>2599</v>
      </c>
      <c r="V363">
        <v>650</v>
      </c>
    </row>
    <row r="364" spans="21:22" x14ac:dyDescent="0.2">
      <c r="U364" t="s">
        <v>2600</v>
      </c>
      <c r="V364">
        <v>651</v>
      </c>
    </row>
    <row r="365" spans="21:22" x14ac:dyDescent="0.2">
      <c r="U365" t="s">
        <v>2601</v>
      </c>
      <c r="V365">
        <v>652</v>
      </c>
    </row>
    <row r="366" spans="21:22" x14ac:dyDescent="0.2">
      <c r="U366" t="s">
        <v>2602</v>
      </c>
      <c r="V366">
        <v>656</v>
      </c>
    </row>
    <row r="367" spans="21:22" x14ac:dyDescent="0.2">
      <c r="U367" t="s">
        <v>2603</v>
      </c>
      <c r="V367">
        <v>638</v>
      </c>
    </row>
    <row r="368" spans="21:22" x14ac:dyDescent="0.2">
      <c r="U368" t="s">
        <v>2604</v>
      </c>
      <c r="V368">
        <v>639</v>
      </c>
    </row>
    <row r="369" spans="21:22" x14ac:dyDescent="0.2">
      <c r="U369" t="s">
        <v>2605</v>
      </c>
      <c r="V369">
        <v>640</v>
      </c>
    </row>
    <row r="370" spans="21:22" x14ac:dyDescent="0.2">
      <c r="U370" t="s">
        <v>2606</v>
      </c>
      <c r="V370">
        <v>641</v>
      </c>
    </row>
    <row r="371" spans="21:22" x14ac:dyDescent="0.2">
      <c r="U371" t="s">
        <v>2607</v>
      </c>
      <c r="V371">
        <v>643</v>
      </c>
    </row>
    <row r="372" spans="21:22" x14ac:dyDescent="0.2">
      <c r="U372" t="s">
        <v>2608</v>
      </c>
      <c r="V372">
        <v>645</v>
      </c>
    </row>
    <row r="373" spans="21:22" x14ac:dyDescent="0.2">
      <c r="U373" t="s">
        <v>2609</v>
      </c>
      <c r="V373">
        <v>642</v>
      </c>
    </row>
    <row r="374" spans="21:22" x14ac:dyDescent="0.2">
      <c r="U374" t="s">
        <v>2610</v>
      </c>
      <c r="V374">
        <v>644</v>
      </c>
    </row>
    <row r="375" spans="21:22" x14ac:dyDescent="0.2">
      <c r="U375" t="s">
        <v>2611</v>
      </c>
      <c r="V375">
        <v>646</v>
      </c>
    </row>
    <row r="376" spans="21:22" x14ac:dyDescent="0.2">
      <c r="U376" t="s">
        <v>2612</v>
      </c>
      <c r="V376">
        <v>653</v>
      </c>
    </row>
    <row r="377" spans="21:22" x14ac:dyDescent="0.2">
      <c r="U377" t="s">
        <v>2613</v>
      </c>
      <c r="V377">
        <v>657</v>
      </c>
    </row>
    <row r="378" spans="21:22" x14ac:dyDescent="0.2">
      <c r="U378" t="s">
        <v>2614</v>
      </c>
      <c r="V378">
        <v>658</v>
      </c>
    </row>
    <row r="379" spans="21:22" x14ac:dyDescent="0.2">
      <c r="U379" t="s">
        <v>2615</v>
      </c>
      <c r="V379">
        <v>659</v>
      </c>
    </row>
    <row r="380" spans="21:22" x14ac:dyDescent="0.2">
      <c r="U380" t="s">
        <v>2616</v>
      </c>
      <c r="V380">
        <v>654</v>
      </c>
    </row>
    <row r="381" spans="21:22" x14ac:dyDescent="0.2">
      <c r="U381" t="s">
        <v>2617</v>
      </c>
      <c r="V381">
        <v>655</v>
      </c>
    </row>
    <row r="382" spans="21:22" x14ac:dyDescent="0.2">
      <c r="U382" t="s">
        <v>2618</v>
      </c>
      <c r="V382">
        <v>598</v>
      </c>
    </row>
    <row r="383" spans="21:22" x14ac:dyDescent="0.2">
      <c r="U383" t="s">
        <v>2619</v>
      </c>
      <c r="V383">
        <v>599</v>
      </c>
    </row>
    <row r="384" spans="21:22" x14ac:dyDescent="0.2">
      <c r="U384" t="s">
        <v>2620</v>
      </c>
      <c r="V384">
        <v>617</v>
      </c>
    </row>
    <row r="385" spans="21:22" x14ac:dyDescent="0.2">
      <c r="U385" t="s">
        <v>2621</v>
      </c>
      <c r="V385">
        <v>618</v>
      </c>
    </row>
    <row r="386" spans="21:22" x14ac:dyDescent="0.2">
      <c r="U386" t="s">
        <v>2622</v>
      </c>
      <c r="V386">
        <v>619</v>
      </c>
    </row>
    <row r="387" spans="21:22" x14ac:dyDescent="0.2">
      <c r="U387" t="s">
        <v>2623</v>
      </c>
      <c r="V387">
        <v>622</v>
      </c>
    </row>
    <row r="388" spans="21:22" x14ac:dyDescent="0.2">
      <c r="U388" t="s">
        <v>2624</v>
      </c>
      <c r="V388">
        <v>624</v>
      </c>
    </row>
    <row r="389" spans="21:22" x14ac:dyDescent="0.2">
      <c r="U389" t="s">
        <v>2625</v>
      </c>
      <c r="V389">
        <v>623</v>
      </c>
    </row>
    <row r="390" spans="21:22" x14ac:dyDescent="0.2">
      <c r="U390" t="s">
        <v>2626</v>
      </c>
      <c r="V390">
        <v>620</v>
      </c>
    </row>
    <row r="391" spans="21:22" x14ac:dyDescent="0.2">
      <c r="U391" t="s">
        <v>2627</v>
      </c>
      <c r="V391">
        <v>621</v>
      </c>
    </row>
    <row r="392" spans="21:22" x14ac:dyDescent="0.2">
      <c r="U392" t="s">
        <v>2628</v>
      </c>
      <c r="V392">
        <v>665</v>
      </c>
    </row>
    <row r="393" spans="21:22" x14ac:dyDescent="0.2">
      <c r="U393" t="s">
        <v>2629</v>
      </c>
      <c r="V393">
        <v>660</v>
      </c>
    </row>
    <row r="394" spans="21:22" x14ac:dyDescent="0.2">
      <c r="U394" t="s">
        <v>2630</v>
      </c>
      <c r="V394">
        <v>603</v>
      </c>
    </row>
    <row r="395" spans="21:22" x14ac:dyDescent="0.2">
      <c r="U395" t="s">
        <v>2631</v>
      </c>
      <c r="V395">
        <v>604</v>
      </c>
    </row>
    <row r="396" spans="21:22" x14ac:dyDescent="0.2">
      <c r="U396" t="s">
        <v>2632</v>
      </c>
      <c r="V396">
        <v>605</v>
      </c>
    </row>
    <row r="397" spans="21:22" x14ac:dyDescent="0.2">
      <c r="U397" t="s">
        <v>2633</v>
      </c>
      <c r="V397">
        <v>606</v>
      </c>
    </row>
    <row r="398" spans="21:22" x14ac:dyDescent="0.2">
      <c r="U398" t="s">
        <v>2634</v>
      </c>
      <c r="V398">
        <v>607</v>
      </c>
    </row>
    <row r="399" spans="21:22" x14ac:dyDescent="0.2">
      <c r="U399" t="s">
        <v>2635</v>
      </c>
      <c r="V399">
        <v>608</v>
      </c>
    </row>
    <row r="400" spans="21:22" x14ac:dyDescent="0.2">
      <c r="U400" t="s">
        <v>2636</v>
      </c>
      <c r="V400">
        <v>609</v>
      </c>
    </row>
    <row r="401" spans="21:22" x14ac:dyDescent="0.2">
      <c r="U401" t="s">
        <v>2637</v>
      </c>
      <c r="V401">
        <v>610</v>
      </c>
    </row>
    <row r="402" spans="21:22" x14ac:dyDescent="0.2">
      <c r="U402" t="s">
        <v>2638</v>
      </c>
      <c r="V402">
        <v>625</v>
      </c>
    </row>
    <row r="403" spans="21:22" x14ac:dyDescent="0.2">
      <c r="U403" t="s">
        <v>2639</v>
      </c>
      <c r="V403">
        <v>626</v>
      </c>
    </row>
    <row r="404" spans="21:22" x14ac:dyDescent="0.2">
      <c r="U404" t="s">
        <v>2640</v>
      </c>
      <c r="V404">
        <v>627</v>
      </c>
    </row>
    <row r="405" spans="21:22" x14ac:dyDescent="0.2">
      <c r="U405" t="s">
        <v>2641</v>
      </c>
      <c r="V405">
        <v>628</v>
      </c>
    </row>
    <row r="406" spans="21:22" x14ac:dyDescent="0.2">
      <c r="U406" t="s">
        <v>2642</v>
      </c>
      <c r="V406">
        <v>600</v>
      </c>
    </row>
    <row r="407" spans="21:22" x14ac:dyDescent="0.2">
      <c r="U407" t="s">
        <v>2643</v>
      </c>
      <c r="V407">
        <v>611</v>
      </c>
    </row>
    <row r="408" spans="21:22" x14ac:dyDescent="0.2">
      <c r="U408" t="s">
        <v>2644</v>
      </c>
      <c r="V408">
        <v>612</v>
      </c>
    </row>
    <row r="409" spans="21:22" x14ac:dyDescent="0.2">
      <c r="U409" t="s">
        <v>2645</v>
      </c>
      <c r="V409">
        <v>614</v>
      </c>
    </row>
    <row r="410" spans="21:22" x14ac:dyDescent="0.2">
      <c r="U410" t="s">
        <v>2646</v>
      </c>
      <c r="V410">
        <v>616</v>
      </c>
    </row>
    <row r="411" spans="21:22" x14ac:dyDescent="0.2">
      <c r="U411" t="s">
        <v>2647</v>
      </c>
      <c r="V411">
        <v>613</v>
      </c>
    </row>
    <row r="412" spans="21:22" x14ac:dyDescent="0.2">
      <c r="U412" t="s">
        <v>2648</v>
      </c>
      <c r="V412">
        <v>615</v>
      </c>
    </row>
    <row r="413" spans="21:22" x14ac:dyDescent="0.2">
      <c r="U413" t="s">
        <v>2649</v>
      </c>
      <c r="V413">
        <v>629</v>
      </c>
    </row>
    <row r="414" spans="21:22" x14ac:dyDescent="0.2">
      <c r="U414" t="s">
        <v>2650</v>
      </c>
      <c r="V414">
        <v>630</v>
      </c>
    </row>
    <row r="415" spans="21:22" x14ac:dyDescent="0.2">
      <c r="U415" t="s">
        <v>2651</v>
      </c>
      <c r="V415">
        <v>631</v>
      </c>
    </row>
    <row r="416" spans="21:22" x14ac:dyDescent="0.2">
      <c r="U416" t="s">
        <v>2652</v>
      </c>
      <c r="V416">
        <v>632</v>
      </c>
    </row>
    <row r="417" spans="21:22" x14ac:dyDescent="0.2">
      <c r="U417" t="s">
        <v>2653</v>
      </c>
      <c r="V417">
        <v>633</v>
      </c>
    </row>
    <row r="418" spans="21:22" x14ac:dyDescent="0.2">
      <c r="U418" t="s">
        <v>2654</v>
      </c>
      <c r="V418">
        <v>634</v>
      </c>
    </row>
    <row r="419" spans="21:22" x14ac:dyDescent="0.2">
      <c r="U419" t="s">
        <v>2655</v>
      </c>
      <c r="V419">
        <v>635</v>
      </c>
    </row>
    <row r="420" spans="21:22" x14ac:dyDescent="0.2">
      <c r="U420" t="s">
        <v>2656</v>
      </c>
      <c r="V420">
        <v>636</v>
      </c>
    </row>
    <row r="421" spans="21:22" x14ac:dyDescent="0.2">
      <c r="U421" t="s">
        <v>2657</v>
      </c>
      <c r="V421">
        <v>601</v>
      </c>
    </row>
    <row r="422" spans="21:22" x14ac:dyDescent="0.2">
      <c r="U422" t="s">
        <v>2658</v>
      </c>
      <c r="V422">
        <v>602</v>
      </c>
    </row>
    <row r="423" spans="21:22" x14ac:dyDescent="0.2">
      <c r="U423" t="s">
        <v>2659</v>
      </c>
      <c r="V423">
        <v>551</v>
      </c>
    </row>
    <row r="424" spans="21:22" x14ac:dyDescent="0.2">
      <c r="U424" t="s">
        <v>2660</v>
      </c>
      <c r="V424">
        <v>553</v>
      </c>
    </row>
    <row r="425" spans="21:22" x14ac:dyDescent="0.2">
      <c r="U425" t="s">
        <v>2661</v>
      </c>
      <c r="V425">
        <v>960</v>
      </c>
    </row>
    <row r="426" spans="21:22" x14ac:dyDescent="0.2">
      <c r="U426" t="s">
        <v>2662</v>
      </c>
      <c r="V426">
        <v>571</v>
      </c>
    </row>
    <row r="427" spans="21:22" x14ac:dyDescent="0.2">
      <c r="U427" t="s">
        <v>2663</v>
      </c>
      <c r="V427">
        <v>428</v>
      </c>
    </row>
    <row r="428" spans="21:22" x14ac:dyDescent="0.2">
      <c r="U428" t="s">
        <v>2664</v>
      </c>
      <c r="V428">
        <v>956</v>
      </c>
    </row>
    <row r="429" spans="21:22" x14ac:dyDescent="0.2">
      <c r="U429" t="s">
        <v>2665</v>
      </c>
      <c r="V429">
        <v>570</v>
      </c>
    </row>
    <row r="430" spans="21:22" x14ac:dyDescent="0.2">
      <c r="U430" t="s">
        <v>2666</v>
      </c>
      <c r="V430">
        <v>572</v>
      </c>
    </row>
    <row r="431" spans="21:22" x14ac:dyDescent="0.2">
      <c r="U431" t="s">
        <v>2667</v>
      </c>
      <c r="V431">
        <v>567</v>
      </c>
    </row>
    <row r="432" spans="21:22" x14ac:dyDescent="0.2">
      <c r="U432" t="s">
        <v>2668</v>
      </c>
      <c r="V432">
        <v>569</v>
      </c>
    </row>
    <row r="433" spans="21:22" x14ac:dyDescent="0.2">
      <c r="U433" t="s">
        <v>2669</v>
      </c>
      <c r="V433">
        <v>573</v>
      </c>
    </row>
    <row r="434" spans="21:22" x14ac:dyDescent="0.2">
      <c r="U434" t="s">
        <v>2670</v>
      </c>
      <c r="V434">
        <v>552</v>
      </c>
    </row>
    <row r="435" spans="21:22" x14ac:dyDescent="0.2">
      <c r="U435" t="s">
        <v>2671</v>
      </c>
      <c r="V435">
        <v>574</v>
      </c>
    </row>
    <row r="436" spans="21:22" x14ac:dyDescent="0.2">
      <c r="U436" t="s">
        <v>2672</v>
      </c>
      <c r="V436">
        <v>575</v>
      </c>
    </row>
    <row r="437" spans="21:22" x14ac:dyDescent="0.2">
      <c r="U437" t="s">
        <v>2673</v>
      </c>
      <c r="V437">
        <v>568</v>
      </c>
    </row>
    <row r="438" spans="21:22" x14ac:dyDescent="0.2">
      <c r="U438" t="s">
        <v>2674</v>
      </c>
      <c r="V438">
        <v>957</v>
      </c>
    </row>
    <row r="439" spans="21:22" x14ac:dyDescent="0.2">
      <c r="U439" t="s">
        <v>2675</v>
      </c>
      <c r="V439">
        <v>958</v>
      </c>
    </row>
    <row r="440" spans="21:22" x14ac:dyDescent="0.2">
      <c r="U440" t="s">
        <v>2676</v>
      </c>
      <c r="V440">
        <v>959</v>
      </c>
    </row>
    <row r="441" spans="21:22" x14ac:dyDescent="0.2">
      <c r="U441" t="s">
        <v>2677</v>
      </c>
      <c r="V441">
        <v>978</v>
      </c>
    </row>
    <row r="442" spans="21:22" x14ac:dyDescent="0.2">
      <c r="U442" t="s">
        <v>2678</v>
      </c>
      <c r="V442">
        <v>979</v>
      </c>
    </row>
    <row r="443" spans="21:22" x14ac:dyDescent="0.2">
      <c r="U443" t="s">
        <v>2679</v>
      </c>
      <c r="V443">
        <v>980</v>
      </c>
    </row>
    <row r="444" spans="21:22" x14ac:dyDescent="0.2">
      <c r="U444" t="s">
        <v>2680</v>
      </c>
      <c r="V444">
        <v>524</v>
      </c>
    </row>
    <row r="445" spans="21:22" x14ac:dyDescent="0.2">
      <c r="U445" t="s">
        <v>2681</v>
      </c>
      <c r="V445">
        <v>525</v>
      </c>
    </row>
    <row r="446" spans="21:22" x14ac:dyDescent="0.2">
      <c r="U446" t="s">
        <v>2682</v>
      </c>
      <c r="V446">
        <v>526</v>
      </c>
    </row>
    <row r="447" spans="21:22" x14ac:dyDescent="0.2">
      <c r="U447" t="s">
        <v>2683</v>
      </c>
      <c r="V447">
        <v>527</v>
      </c>
    </row>
    <row r="448" spans="21:22" x14ac:dyDescent="0.2">
      <c r="U448" t="s">
        <v>2684</v>
      </c>
      <c r="V448">
        <v>528</v>
      </c>
    </row>
    <row r="449" spans="21:22" x14ac:dyDescent="0.2">
      <c r="U449" t="s">
        <v>2685</v>
      </c>
      <c r="V449">
        <v>529</v>
      </c>
    </row>
    <row r="450" spans="21:22" x14ac:dyDescent="0.2">
      <c r="U450" t="s">
        <v>2686</v>
      </c>
      <c r="V450">
        <v>530</v>
      </c>
    </row>
    <row r="451" spans="21:22" x14ac:dyDescent="0.2">
      <c r="U451" t="s">
        <v>2687</v>
      </c>
      <c r="V451">
        <v>531</v>
      </c>
    </row>
    <row r="452" spans="21:22" x14ac:dyDescent="0.2">
      <c r="U452" t="s">
        <v>2688</v>
      </c>
      <c r="V452">
        <v>532</v>
      </c>
    </row>
    <row r="453" spans="21:22" x14ac:dyDescent="0.2">
      <c r="U453" t="s">
        <v>2689</v>
      </c>
      <c r="V453">
        <v>535</v>
      </c>
    </row>
    <row r="454" spans="21:22" x14ac:dyDescent="0.2">
      <c r="U454" t="s">
        <v>2690</v>
      </c>
      <c r="V454">
        <v>536</v>
      </c>
    </row>
    <row r="455" spans="21:22" x14ac:dyDescent="0.2">
      <c r="U455" t="s">
        <v>2691</v>
      </c>
      <c r="V455">
        <v>533</v>
      </c>
    </row>
    <row r="456" spans="21:22" x14ac:dyDescent="0.2">
      <c r="U456" t="s">
        <v>2692</v>
      </c>
      <c r="V456">
        <v>537</v>
      </c>
    </row>
    <row r="457" spans="21:22" x14ac:dyDescent="0.2">
      <c r="U457" t="s">
        <v>2693</v>
      </c>
      <c r="V457">
        <v>534</v>
      </c>
    </row>
    <row r="458" spans="21:22" x14ac:dyDescent="0.2">
      <c r="U458" t="s">
        <v>2694</v>
      </c>
      <c r="V458">
        <v>538</v>
      </c>
    </row>
    <row r="459" spans="21:22" x14ac:dyDescent="0.2">
      <c r="U459" t="s">
        <v>2695</v>
      </c>
      <c r="V459">
        <v>539</v>
      </c>
    </row>
    <row r="460" spans="21:22" x14ac:dyDescent="0.2">
      <c r="U460" t="s">
        <v>2696</v>
      </c>
      <c r="V460">
        <v>540</v>
      </c>
    </row>
    <row r="461" spans="21:22" x14ac:dyDescent="0.2">
      <c r="U461" t="s">
        <v>2697</v>
      </c>
      <c r="V461">
        <v>542</v>
      </c>
    </row>
    <row r="462" spans="21:22" x14ac:dyDescent="0.2">
      <c r="U462" t="s">
        <v>2698</v>
      </c>
      <c r="V462">
        <v>541</v>
      </c>
    </row>
    <row r="463" spans="21:22" x14ac:dyDescent="0.2">
      <c r="U463" t="s">
        <v>2699</v>
      </c>
      <c r="V463">
        <v>543</v>
      </c>
    </row>
    <row r="464" spans="21:22" x14ac:dyDescent="0.2">
      <c r="U464" t="s">
        <v>2700</v>
      </c>
      <c r="V464">
        <v>544</v>
      </c>
    </row>
    <row r="465" spans="21:22" x14ac:dyDescent="0.2">
      <c r="U465" t="s">
        <v>2701</v>
      </c>
      <c r="V465">
        <v>545</v>
      </c>
    </row>
    <row r="466" spans="21:22" x14ac:dyDescent="0.2">
      <c r="U466" t="s">
        <v>2702</v>
      </c>
      <c r="V466">
        <v>546</v>
      </c>
    </row>
    <row r="467" spans="21:22" x14ac:dyDescent="0.2">
      <c r="U467" t="s">
        <v>2703</v>
      </c>
      <c r="V467">
        <v>547</v>
      </c>
    </row>
    <row r="468" spans="21:22" x14ac:dyDescent="0.2">
      <c r="U468" t="s">
        <v>2704</v>
      </c>
      <c r="V468">
        <v>983</v>
      </c>
    </row>
    <row r="469" spans="21:22" x14ac:dyDescent="0.2">
      <c r="U469" t="s">
        <v>2705</v>
      </c>
      <c r="V469">
        <v>982</v>
      </c>
    </row>
    <row r="470" spans="21:22" x14ac:dyDescent="0.2">
      <c r="U470" t="s">
        <v>2706</v>
      </c>
      <c r="V470">
        <v>548</v>
      </c>
    </row>
    <row r="471" spans="21:22" x14ac:dyDescent="0.2">
      <c r="U471" t="s">
        <v>2707</v>
      </c>
      <c r="V471">
        <v>1012</v>
      </c>
    </row>
    <row r="472" spans="21:22" x14ac:dyDescent="0.2">
      <c r="U472" t="s">
        <v>2708</v>
      </c>
      <c r="V472">
        <v>1011</v>
      </c>
    </row>
    <row r="473" spans="21:22" x14ac:dyDescent="0.2">
      <c r="U473" t="s">
        <v>2709</v>
      </c>
      <c r="V473">
        <v>108</v>
      </c>
    </row>
    <row r="474" spans="21:22" x14ac:dyDescent="0.2">
      <c r="U474" t="s">
        <v>2710</v>
      </c>
      <c r="V474">
        <v>109</v>
      </c>
    </row>
    <row r="475" spans="21:22" x14ac:dyDescent="0.2">
      <c r="U475" t="s">
        <v>2711</v>
      </c>
      <c r="V475">
        <v>348</v>
      </c>
    </row>
    <row r="476" spans="21:22" x14ac:dyDescent="0.2">
      <c r="U476" t="s">
        <v>2712</v>
      </c>
      <c r="V476">
        <v>340</v>
      </c>
    </row>
    <row r="477" spans="21:22" x14ac:dyDescent="0.2">
      <c r="U477" t="s">
        <v>2713</v>
      </c>
      <c r="V477">
        <v>344</v>
      </c>
    </row>
    <row r="478" spans="21:22" x14ac:dyDescent="0.2">
      <c r="U478" t="s">
        <v>2714</v>
      </c>
      <c r="V478">
        <v>345</v>
      </c>
    </row>
    <row r="479" spans="21:22" x14ac:dyDescent="0.2">
      <c r="U479" t="s">
        <v>2715</v>
      </c>
      <c r="V479">
        <v>331</v>
      </c>
    </row>
    <row r="480" spans="21:22" x14ac:dyDescent="0.2">
      <c r="U480" t="s">
        <v>2716</v>
      </c>
      <c r="V480">
        <v>332</v>
      </c>
    </row>
    <row r="481" spans="21:22" x14ac:dyDescent="0.2">
      <c r="U481" t="s">
        <v>2717</v>
      </c>
      <c r="V481">
        <v>135</v>
      </c>
    </row>
    <row r="482" spans="21:22" x14ac:dyDescent="0.2">
      <c r="U482" t="s">
        <v>2718</v>
      </c>
      <c r="V482">
        <v>136</v>
      </c>
    </row>
    <row r="483" spans="21:22" x14ac:dyDescent="0.2">
      <c r="U483" t="s">
        <v>2719</v>
      </c>
      <c r="V483">
        <v>121</v>
      </c>
    </row>
    <row r="484" spans="21:22" x14ac:dyDescent="0.2">
      <c r="U484" t="s">
        <v>2720</v>
      </c>
      <c r="V484">
        <v>122</v>
      </c>
    </row>
    <row r="485" spans="21:22" x14ac:dyDescent="0.2">
      <c r="U485" t="s">
        <v>2721</v>
      </c>
      <c r="V485">
        <v>126</v>
      </c>
    </row>
    <row r="486" spans="21:22" x14ac:dyDescent="0.2">
      <c r="U486" t="s">
        <v>2722</v>
      </c>
      <c r="V486">
        <v>123</v>
      </c>
    </row>
    <row r="487" spans="21:22" x14ac:dyDescent="0.2">
      <c r="U487" t="s">
        <v>2723</v>
      </c>
      <c r="V487">
        <v>119</v>
      </c>
    </row>
    <row r="488" spans="21:22" x14ac:dyDescent="0.2">
      <c r="U488" t="s">
        <v>2724</v>
      </c>
      <c r="V488">
        <v>120</v>
      </c>
    </row>
    <row r="489" spans="21:22" x14ac:dyDescent="0.2">
      <c r="U489" t="s">
        <v>2725</v>
      </c>
      <c r="V489">
        <v>125</v>
      </c>
    </row>
    <row r="490" spans="21:22" x14ac:dyDescent="0.2">
      <c r="U490" t="s">
        <v>2726</v>
      </c>
      <c r="V490">
        <v>124</v>
      </c>
    </row>
    <row r="491" spans="21:22" x14ac:dyDescent="0.2">
      <c r="U491" t="s">
        <v>2727</v>
      </c>
      <c r="V491">
        <v>140</v>
      </c>
    </row>
    <row r="492" spans="21:22" x14ac:dyDescent="0.2">
      <c r="U492" t="s">
        <v>2728</v>
      </c>
      <c r="V492">
        <v>139</v>
      </c>
    </row>
    <row r="493" spans="21:22" x14ac:dyDescent="0.2">
      <c r="U493" t="s">
        <v>2729</v>
      </c>
      <c r="V493">
        <v>138</v>
      </c>
    </row>
    <row r="494" spans="21:22" x14ac:dyDescent="0.2">
      <c r="U494" t="s">
        <v>2730</v>
      </c>
      <c r="V494">
        <v>137</v>
      </c>
    </row>
    <row r="495" spans="21:22" x14ac:dyDescent="0.2">
      <c r="U495" t="s">
        <v>2731</v>
      </c>
      <c r="V495">
        <v>350</v>
      </c>
    </row>
    <row r="496" spans="21:22" x14ac:dyDescent="0.2">
      <c r="U496" t="s">
        <v>2732</v>
      </c>
      <c r="V496">
        <v>346</v>
      </c>
    </row>
    <row r="497" spans="21:22" x14ac:dyDescent="0.2">
      <c r="U497" t="s">
        <v>2733</v>
      </c>
      <c r="V497">
        <v>349</v>
      </c>
    </row>
    <row r="498" spans="21:22" x14ac:dyDescent="0.2">
      <c r="U498" t="s">
        <v>2734</v>
      </c>
      <c r="V498">
        <v>337</v>
      </c>
    </row>
    <row r="499" spans="21:22" x14ac:dyDescent="0.2">
      <c r="U499" t="s">
        <v>2735</v>
      </c>
      <c r="V499">
        <v>151</v>
      </c>
    </row>
    <row r="500" spans="21:22" x14ac:dyDescent="0.2">
      <c r="U500" t="s">
        <v>2736</v>
      </c>
      <c r="V500">
        <v>152</v>
      </c>
    </row>
    <row r="501" spans="21:22" x14ac:dyDescent="0.2">
      <c r="U501" t="s">
        <v>2737</v>
      </c>
      <c r="V501">
        <v>149</v>
      </c>
    </row>
    <row r="502" spans="21:22" x14ac:dyDescent="0.2">
      <c r="U502" t="s">
        <v>2738</v>
      </c>
      <c r="V502">
        <v>150</v>
      </c>
    </row>
    <row r="503" spans="21:22" x14ac:dyDescent="0.2">
      <c r="U503" t="s">
        <v>2739</v>
      </c>
      <c r="V503">
        <v>336</v>
      </c>
    </row>
    <row r="504" spans="21:22" x14ac:dyDescent="0.2">
      <c r="U504" t="s">
        <v>2740</v>
      </c>
      <c r="V504">
        <v>338</v>
      </c>
    </row>
    <row r="505" spans="21:22" x14ac:dyDescent="0.2">
      <c r="U505" t="s">
        <v>2741</v>
      </c>
      <c r="V505">
        <v>343</v>
      </c>
    </row>
    <row r="506" spans="21:22" x14ac:dyDescent="0.2">
      <c r="U506" t="s">
        <v>2742</v>
      </c>
      <c r="V506">
        <v>333</v>
      </c>
    </row>
    <row r="507" spans="21:22" x14ac:dyDescent="0.2">
      <c r="U507" t="s">
        <v>2743</v>
      </c>
      <c r="V507">
        <v>329</v>
      </c>
    </row>
    <row r="508" spans="21:22" x14ac:dyDescent="0.2">
      <c r="U508" t="s">
        <v>2744</v>
      </c>
      <c r="V508">
        <v>330</v>
      </c>
    </row>
    <row r="509" spans="21:22" x14ac:dyDescent="0.2">
      <c r="U509" t="s">
        <v>2745</v>
      </c>
      <c r="V509">
        <v>341</v>
      </c>
    </row>
    <row r="510" spans="21:22" x14ac:dyDescent="0.2">
      <c r="U510" t="s">
        <v>2746</v>
      </c>
      <c r="V510">
        <v>342</v>
      </c>
    </row>
    <row r="511" spans="21:22" x14ac:dyDescent="0.2">
      <c r="U511" t="s">
        <v>2747</v>
      </c>
      <c r="V511">
        <v>339</v>
      </c>
    </row>
    <row r="512" spans="21:22" x14ac:dyDescent="0.2">
      <c r="U512" t="s">
        <v>2748</v>
      </c>
      <c r="V512">
        <v>347</v>
      </c>
    </row>
    <row r="513" spans="21:22" x14ac:dyDescent="0.2">
      <c r="U513" t="s">
        <v>2749</v>
      </c>
      <c r="V513">
        <v>334</v>
      </c>
    </row>
    <row r="514" spans="21:22" x14ac:dyDescent="0.2">
      <c r="U514" t="s">
        <v>2750</v>
      </c>
      <c r="V514">
        <v>335</v>
      </c>
    </row>
    <row r="515" spans="21:22" x14ac:dyDescent="0.2">
      <c r="U515" t="s">
        <v>2751</v>
      </c>
      <c r="V515">
        <v>116</v>
      </c>
    </row>
    <row r="516" spans="21:22" x14ac:dyDescent="0.2">
      <c r="U516" t="s">
        <v>2752</v>
      </c>
      <c r="V516">
        <v>110</v>
      </c>
    </row>
    <row r="517" spans="21:22" x14ac:dyDescent="0.2">
      <c r="U517" t="s">
        <v>2753</v>
      </c>
      <c r="V517">
        <v>111</v>
      </c>
    </row>
    <row r="518" spans="21:22" x14ac:dyDescent="0.2">
      <c r="U518" t="s">
        <v>2754</v>
      </c>
      <c r="V518">
        <v>114</v>
      </c>
    </row>
    <row r="519" spans="21:22" x14ac:dyDescent="0.2">
      <c r="U519" t="s">
        <v>2755</v>
      </c>
      <c r="V519">
        <v>113</v>
      </c>
    </row>
    <row r="520" spans="21:22" x14ac:dyDescent="0.2">
      <c r="U520" t="s">
        <v>2756</v>
      </c>
      <c r="V520">
        <v>112</v>
      </c>
    </row>
    <row r="521" spans="21:22" x14ac:dyDescent="0.2">
      <c r="U521" t="s">
        <v>2757</v>
      </c>
      <c r="V521">
        <v>117</v>
      </c>
    </row>
    <row r="522" spans="21:22" x14ac:dyDescent="0.2">
      <c r="U522" t="s">
        <v>2758</v>
      </c>
      <c r="V522">
        <v>115</v>
      </c>
    </row>
    <row r="523" spans="21:22" x14ac:dyDescent="0.2">
      <c r="U523" t="s">
        <v>2759</v>
      </c>
      <c r="V523">
        <v>127</v>
      </c>
    </row>
    <row r="524" spans="21:22" x14ac:dyDescent="0.2">
      <c r="U524" t="s">
        <v>2760</v>
      </c>
      <c r="V524">
        <v>129</v>
      </c>
    </row>
    <row r="525" spans="21:22" x14ac:dyDescent="0.2">
      <c r="U525" t="s">
        <v>2761</v>
      </c>
      <c r="V525">
        <v>133</v>
      </c>
    </row>
    <row r="526" spans="21:22" x14ac:dyDescent="0.2">
      <c r="U526" t="s">
        <v>2762</v>
      </c>
      <c r="V526">
        <v>134</v>
      </c>
    </row>
    <row r="527" spans="21:22" x14ac:dyDescent="0.2">
      <c r="U527" t="s">
        <v>2763</v>
      </c>
      <c r="V527">
        <v>131</v>
      </c>
    </row>
    <row r="528" spans="21:22" x14ac:dyDescent="0.2">
      <c r="U528" t="s">
        <v>2764</v>
      </c>
      <c r="V528">
        <v>132</v>
      </c>
    </row>
    <row r="529" spans="21:22" x14ac:dyDescent="0.2">
      <c r="U529" t="s">
        <v>2765</v>
      </c>
      <c r="V529">
        <v>128</v>
      </c>
    </row>
    <row r="530" spans="21:22" x14ac:dyDescent="0.2">
      <c r="U530" t="s">
        <v>2766</v>
      </c>
      <c r="V530">
        <v>130</v>
      </c>
    </row>
    <row r="531" spans="21:22" x14ac:dyDescent="0.2">
      <c r="U531" t="s">
        <v>2767</v>
      </c>
      <c r="V531">
        <v>141</v>
      </c>
    </row>
    <row r="532" spans="21:22" x14ac:dyDescent="0.2">
      <c r="U532" t="s">
        <v>2768</v>
      </c>
      <c r="V532">
        <v>143</v>
      </c>
    </row>
    <row r="533" spans="21:22" x14ac:dyDescent="0.2">
      <c r="U533" t="s">
        <v>2769</v>
      </c>
      <c r="V533">
        <v>146</v>
      </c>
    </row>
    <row r="534" spans="21:22" x14ac:dyDescent="0.2">
      <c r="U534" t="s">
        <v>2770</v>
      </c>
      <c r="V534">
        <v>147</v>
      </c>
    </row>
    <row r="535" spans="21:22" x14ac:dyDescent="0.2">
      <c r="U535" t="s">
        <v>2771</v>
      </c>
      <c r="V535">
        <v>145</v>
      </c>
    </row>
    <row r="536" spans="21:22" x14ac:dyDescent="0.2">
      <c r="U536" t="s">
        <v>2772</v>
      </c>
      <c r="V536">
        <v>148</v>
      </c>
    </row>
    <row r="537" spans="21:22" x14ac:dyDescent="0.2">
      <c r="U537" t="s">
        <v>2773</v>
      </c>
      <c r="V537">
        <v>142</v>
      </c>
    </row>
    <row r="538" spans="21:22" x14ac:dyDescent="0.2">
      <c r="U538" t="s">
        <v>2774</v>
      </c>
      <c r="V538">
        <v>144</v>
      </c>
    </row>
    <row r="539" spans="21:22" x14ac:dyDescent="0.2">
      <c r="U539" t="s">
        <v>2775</v>
      </c>
      <c r="V539">
        <v>160</v>
      </c>
    </row>
    <row r="540" spans="21:22" x14ac:dyDescent="0.2">
      <c r="U540" t="s">
        <v>2776</v>
      </c>
      <c r="V540">
        <v>158</v>
      </c>
    </row>
    <row r="541" spans="21:22" x14ac:dyDescent="0.2">
      <c r="U541" t="s">
        <v>2777</v>
      </c>
      <c r="V541">
        <v>157</v>
      </c>
    </row>
    <row r="542" spans="21:22" x14ac:dyDescent="0.2">
      <c r="U542" t="s">
        <v>2778</v>
      </c>
      <c r="V542">
        <v>159</v>
      </c>
    </row>
    <row r="543" spans="21:22" x14ac:dyDescent="0.2">
      <c r="U543" t="s">
        <v>2779</v>
      </c>
      <c r="V543">
        <v>153</v>
      </c>
    </row>
    <row r="544" spans="21:22" x14ac:dyDescent="0.2">
      <c r="U544" t="s">
        <v>2780</v>
      </c>
      <c r="V544">
        <v>154</v>
      </c>
    </row>
    <row r="545" spans="21:22" x14ac:dyDescent="0.2">
      <c r="U545" t="s">
        <v>2781</v>
      </c>
      <c r="V545">
        <v>155</v>
      </c>
    </row>
    <row r="546" spans="21:22" x14ac:dyDescent="0.2">
      <c r="U546" t="s">
        <v>2782</v>
      </c>
      <c r="V546">
        <v>156</v>
      </c>
    </row>
    <row r="547" spans="21:22" x14ac:dyDescent="0.2">
      <c r="U547" t="s">
        <v>2783</v>
      </c>
      <c r="V547">
        <v>165</v>
      </c>
    </row>
    <row r="548" spans="21:22" x14ac:dyDescent="0.2">
      <c r="U548" t="s">
        <v>2784</v>
      </c>
      <c r="V548">
        <v>166</v>
      </c>
    </row>
    <row r="549" spans="21:22" x14ac:dyDescent="0.2">
      <c r="U549" t="s">
        <v>2785</v>
      </c>
      <c r="V549">
        <v>161</v>
      </c>
    </row>
    <row r="550" spans="21:22" x14ac:dyDescent="0.2">
      <c r="U550" t="s">
        <v>2786</v>
      </c>
      <c r="V550">
        <v>162</v>
      </c>
    </row>
    <row r="551" spans="21:22" x14ac:dyDescent="0.2">
      <c r="U551" t="s">
        <v>2787</v>
      </c>
      <c r="V551">
        <v>163</v>
      </c>
    </row>
    <row r="552" spans="21:22" x14ac:dyDescent="0.2">
      <c r="U552" t="s">
        <v>2788</v>
      </c>
      <c r="V552">
        <v>167</v>
      </c>
    </row>
    <row r="553" spans="21:22" x14ac:dyDescent="0.2">
      <c r="U553" t="s">
        <v>2789</v>
      </c>
      <c r="V553">
        <v>164</v>
      </c>
    </row>
    <row r="554" spans="21:22" x14ac:dyDescent="0.2">
      <c r="U554" t="s">
        <v>2790</v>
      </c>
      <c r="V554">
        <v>168</v>
      </c>
    </row>
    <row r="555" spans="21:22" x14ac:dyDescent="0.2">
      <c r="U555" t="s">
        <v>2791</v>
      </c>
      <c r="V555">
        <v>671</v>
      </c>
    </row>
    <row r="556" spans="21:22" x14ac:dyDescent="0.2">
      <c r="U556" t="s">
        <v>2792</v>
      </c>
      <c r="V556">
        <v>673</v>
      </c>
    </row>
    <row r="557" spans="21:22" x14ac:dyDescent="0.2">
      <c r="U557" t="s">
        <v>2793</v>
      </c>
      <c r="V557">
        <v>674</v>
      </c>
    </row>
    <row r="558" spans="21:22" x14ac:dyDescent="0.2">
      <c r="U558" t="s">
        <v>2794</v>
      </c>
      <c r="V558">
        <v>675</v>
      </c>
    </row>
    <row r="559" spans="21:22" x14ac:dyDescent="0.2">
      <c r="U559" t="s">
        <v>2795</v>
      </c>
      <c r="V559">
        <v>676</v>
      </c>
    </row>
    <row r="560" spans="21:22" x14ac:dyDescent="0.2">
      <c r="U560" t="s">
        <v>2796</v>
      </c>
      <c r="V560">
        <v>677</v>
      </c>
    </row>
    <row r="561" spans="21:22" x14ac:dyDescent="0.2">
      <c r="U561" t="s">
        <v>2797</v>
      </c>
      <c r="V561">
        <v>678</v>
      </c>
    </row>
    <row r="562" spans="21:22" x14ac:dyDescent="0.2">
      <c r="U562" t="s">
        <v>2798</v>
      </c>
      <c r="V562">
        <v>679</v>
      </c>
    </row>
    <row r="563" spans="21:22" x14ac:dyDescent="0.2">
      <c r="U563" t="s">
        <v>2799</v>
      </c>
      <c r="V563">
        <v>680</v>
      </c>
    </row>
    <row r="564" spans="21:22" x14ac:dyDescent="0.2">
      <c r="U564" t="s">
        <v>2800</v>
      </c>
      <c r="V564">
        <v>681</v>
      </c>
    </row>
    <row r="565" spans="21:22" x14ac:dyDescent="0.2">
      <c r="U565" t="s">
        <v>2801</v>
      </c>
      <c r="V565">
        <v>682</v>
      </c>
    </row>
    <row r="566" spans="21:22" x14ac:dyDescent="0.2">
      <c r="U566" t="s">
        <v>2802</v>
      </c>
      <c r="V566">
        <v>683</v>
      </c>
    </row>
    <row r="567" spans="21:22" x14ac:dyDescent="0.2">
      <c r="U567" t="s">
        <v>2803</v>
      </c>
      <c r="V567">
        <v>684</v>
      </c>
    </row>
    <row r="568" spans="21:22" x14ac:dyDescent="0.2">
      <c r="U568" t="s">
        <v>2804</v>
      </c>
      <c r="V568">
        <v>685</v>
      </c>
    </row>
    <row r="569" spans="21:22" x14ac:dyDescent="0.2">
      <c r="U569" t="s">
        <v>2805</v>
      </c>
      <c r="V569">
        <v>686</v>
      </c>
    </row>
    <row r="570" spans="21:22" x14ac:dyDescent="0.2">
      <c r="U570" t="s">
        <v>2806</v>
      </c>
      <c r="V570">
        <v>691</v>
      </c>
    </row>
    <row r="571" spans="21:22" x14ac:dyDescent="0.2">
      <c r="U571" t="s">
        <v>2807</v>
      </c>
      <c r="V571">
        <v>690</v>
      </c>
    </row>
    <row r="572" spans="21:22" x14ac:dyDescent="0.2">
      <c r="U572" t="s">
        <v>2808</v>
      </c>
      <c r="V572">
        <v>692</v>
      </c>
    </row>
    <row r="573" spans="21:22" x14ac:dyDescent="0.2">
      <c r="U573" t="s">
        <v>2809</v>
      </c>
      <c r="V573">
        <v>882</v>
      </c>
    </row>
    <row r="574" spans="21:22" x14ac:dyDescent="0.2">
      <c r="U574" t="s">
        <v>2810</v>
      </c>
      <c r="V574">
        <v>883</v>
      </c>
    </row>
    <row r="575" spans="21:22" x14ac:dyDescent="0.2">
      <c r="U575" t="s">
        <v>2811</v>
      </c>
      <c r="V575">
        <v>887</v>
      </c>
    </row>
    <row r="576" spans="21:22" x14ac:dyDescent="0.2">
      <c r="U576" t="s">
        <v>2812</v>
      </c>
      <c r="V576">
        <v>884</v>
      </c>
    </row>
    <row r="577" spans="21:22" x14ac:dyDescent="0.2">
      <c r="U577" t="s">
        <v>2813</v>
      </c>
      <c r="V577">
        <v>886</v>
      </c>
    </row>
    <row r="578" spans="21:22" x14ac:dyDescent="0.2">
      <c r="U578" t="s">
        <v>2814</v>
      </c>
      <c r="V578">
        <v>1010</v>
      </c>
    </row>
    <row r="579" spans="21:22" x14ac:dyDescent="0.2">
      <c r="U579" t="s">
        <v>2815</v>
      </c>
      <c r="V579">
        <v>885</v>
      </c>
    </row>
    <row r="580" spans="21:22" x14ac:dyDescent="0.2">
      <c r="U580" t="s">
        <v>2816</v>
      </c>
      <c r="V580">
        <v>869</v>
      </c>
    </row>
    <row r="581" spans="21:22" x14ac:dyDescent="0.2">
      <c r="U581" t="s">
        <v>2817</v>
      </c>
      <c r="V581">
        <v>871</v>
      </c>
    </row>
    <row r="582" spans="21:22" x14ac:dyDescent="0.2">
      <c r="U582" t="s">
        <v>2818</v>
      </c>
      <c r="V582">
        <v>872</v>
      </c>
    </row>
    <row r="583" spans="21:22" x14ac:dyDescent="0.2">
      <c r="U583" t="s">
        <v>2819</v>
      </c>
      <c r="V583">
        <v>873</v>
      </c>
    </row>
    <row r="584" spans="21:22" x14ac:dyDescent="0.2">
      <c r="U584" t="s">
        <v>2820</v>
      </c>
      <c r="V584">
        <v>874</v>
      </c>
    </row>
    <row r="585" spans="21:22" x14ac:dyDescent="0.2">
      <c r="U585" t="s">
        <v>2821</v>
      </c>
      <c r="V585">
        <v>878</v>
      </c>
    </row>
    <row r="586" spans="21:22" x14ac:dyDescent="0.2">
      <c r="U586" t="s">
        <v>2822</v>
      </c>
      <c r="V586">
        <v>875</v>
      </c>
    </row>
    <row r="587" spans="21:22" x14ac:dyDescent="0.2">
      <c r="U587" t="s">
        <v>2823</v>
      </c>
      <c r="V587">
        <v>877</v>
      </c>
    </row>
    <row r="588" spans="21:22" x14ac:dyDescent="0.2">
      <c r="U588" t="s">
        <v>2824</v>
      </c>
      <c r="V588">
        <v>876</v>
      </c>
    </row>
    <row r="589" spans="21:22" x14ac:dyDescent="0.2">
      <c r="U589" t="s">
        <v>2825</v>
      </c>
      <c r="V589">
        <v>870</v>
      </c>
    </row>
    <row r="590" spans="21:22" x14ac:dyDescent="0.2">
      <c r="U590" t="s">
        <v>2826</v>
      </c>
      <c r="V590">
        <v>1005</v>
      </c>
    </row>
    <row r="591" spans="21:22" x14ac:dyDescent="0.2">
      <c r="U591" t="s">
        <v>2827</v>
      </c>
      <c r="V591">
        <v>951</v>
      </c>
    </row>
    <row r="592" spans="21:22" x14ac:dyDescent="0.2">
      <c r="U592" t="s">
        <v>2828</v>
      </c>
      <c r="V592">
        <v>950</v>
      </c>
    </row>
    <row r="593" spans="21:22" x14ac:dyDescent="0.2">
      <c r="U593" t="s">
        <v>2829</v>
      </c>
      <c r="V593">
        <v>952</v>
      </c>
    </row>
    <row r="594" spans="21:22" x14ac:dyDescent="0.2">
      <c r="U594" t="s">
        <v>2830</v>
      </c>
      <c r="V594">
        <v>938</v>
      </c>
    </row>
    <row r="595" spans="21:22" x14ac:dyDescent="0.2">
      <c r="U595" t="s">
        <v>2831</v>
      </c>
      <c r="V595">
        <v>910</v>
      </c>
    </row>
    <row r="596" spans="21:22" x14ac:dyDescent="0.2">
      <c r="U596" t="s">
        <v>2832</v>
      </c>
      <c r="V596">
        <v>911</v>
      </c>
    </row>
    <row r="597" spans="21:22" x14ac:dyDescent="0.2">
      <c r="U597" t="s">
        <v>2833</v>
      </c>
      <c r="V597">
        <v>912</v>
      </c>
    </row>
    <row r="598" spans="21:22" x14ac:dyDescent="0.2">
      <c r="U598" t="s">
        <v>2834</v>
      </c>
      <c r="V598">
        <v>913</v>
      </c>
    </row>
    <row r="599" spans="21:22" x14ac:dyDescent="0.2">
      <c r="U599" t="s">
        <v>2835</v>
      </c>
      <c r="V599">
        <v>917</v>
      </c>
    </row>
    <row r="600" spans="21:22" x14ac:dyDescent="0.2">
      <c r="U600" t="s">
        <v>2836</v>
      </c>
      <c r="V600">
        <v>918</v>
      </c>
    </row>
    <row r="601" spans="21:22" x14ac:dyDescent="0.2">
      <c r="U601" t="s">
        <v>2837</v>
      </c>
      <c r="V601">
        <v>919</v>
      </c>
    </row>
    <row r="602" spans="21:22" x14ac:dyDescent="0.2">
      <c r="U602" t="s">
        <v>2838</v>
      </c>
      <c r="V602">
        <v>920</v>
      </c>
    </row>
    <row r="603" spans="21:22" x14ac:dyDescent="0.2">
      <c r="U603" t="s">
        <v>2839</v>
      </c>
      <c r="V603">
        <v>921</v>
      </c>
    </row>
    <row r="604" spans="21:22" x14ac:dyDescent="0.2">
      <c r="U604" t="s">
        <v>2840</v>
      </c>
      <c r="V604">
        <v>922</v>
      </c>
    </row>
    <row r="605" spans="21:22" x14ac:dyDescent="0.2">
      <c r="U605" t="s">
        <v>2841</v>
      </c>
      <c r="V605">
        <v>923</v>
      </c>
    </row>
    <row r="606" spans="21:22" x14ac:dyDescent="0.2">
      <c r="U606" t="s">
        <v>2842</v>
      </c>
      <c r="V606">
        <v>924</v>
      </c>
    </row>
    <row r="607" spans="21:22" x14ac:dyDescent="0.2">
      <c r="U607" t="s">
        <v>2843</v>
      </c>
      <c r="V607">
        <v>925</v>
      </c>
    </row>
    <row r="608" spans="21:22" x14ac:dyDescent="0.2">
      <c r="U608" t="s">
        <v>2844</v>
      </c>
      <c r="V608">
        <v>926</v>
      </c>
    </row>
    <row r="609" spans="21:22" x14ac:dyDescent="0.2">
      <c r="U609" t="s">
        <v>2845</v>
      </c>
      <c r="V609">
        <v>927</v>
      </c>
    </row>
    <row r="610" spans="21:22" x14ac:dyDescent="0.2">
      <c r="U610" t="s">
        <v>2846</v>
      </c>
      <c r="V610">
        <v>928</v>
      </c>
    </row>
    <row r="611" spans="21:22" x14ac:dyDescent="0.2">
      <c r="U611" t="s">
        <v>2847</v>
      </c>
      <c r="V611">
        <v>929</v>
      </c>
    </row>
    <row r="612" spans="21:22" x14ac:dyDescent="0.2">
      <c r="U612" t="s">
        <v>2848</v>
      </c>
      <c r="V612">
        <v>930</v>
      </c>
    </row>
    <row r="613" spans="21:22" x14ac:dyDescent="0.2">
      <c r="U613" t="s">
        <v>2849</v>
      </c>
      <c r="V613">
        <v>931</v>
      </c>
    </row>
    <row r="614" spans="21:22" x14ac:dyDescent="0.2">
      <c r="U614" t="s">
        <v>2850</v>
      </c>
      <c r="V614">
        <v>932</v>
      </c>
    </row>
    <row r="615" spans="21:22" x14ac:dyDescent="0.2">
      <c r="U615" t="s">
        <v>2851</v>
      </c>
      <c r="V615">
        <v>933</v>
      </c>
    </row>
    <row r="616" spans="21:22" x14ac:dyDescent="0.2">
      <c r="U616" t="s">
        <v>2852</v>
      </c>
      <c r="V616">
        <v>934</v>
      </c>
    </row>
    <row r="617" spans="21:22" x14ac:dyDescent="0.2">
      <c r="U617" t="s">
        <v>2853</v>
      </c>
      <c r="V617">
        <v>935</v>
      </c>
    </row>
    <row r="618" spans="21:22" x14ac:dyDescent="0.2">
      <c r="U618" t="s">
        <v>2854</v>
      </c>
      <c r="V618">
        <v>936</v>
      </c>
    </row>
    <row r="619" spans="21:22" x14ac:dyDescent="0.2">
      <c r="U619" t="s">
        <v>2855</v>
      </c>
      <c r="V619">
        <v>937</v>
      </c>
    </row>
    <row r="620" spans="21:22" x14ac:dyDescent="0.2">
      <c r="U620" t="s">
        <v>2856</v>
      </c>
      <c r="V620">
        <v>1009</v>
      </c>
    </row>
    <row r="621" spans="21:22" x14ac:dyDescent="0.2">
      <c r="U621" t="s">
        <v>2857</v>
      </c>
      <c r="V621">
        <v>693</v>
      </c>
    </row>
    <row r="622" spans="21:22" x14ac:dyDescent="0.2">
      <c r="U622" t="s">
        <v>2858</v>
      </c>
      <c r="V622">
        <v>694</v>
      </c>
    </row>
    <row r="623" spans="21:22" x14ac:dyDescent="0.2">
      <c r="U623" t="s">
        <v>2859</v>
      </c>
      <c r="V623">
        <v>695</v>
      </c>
    </row>
    <row r="624" spans="21:22" x14ac:dyDescent="0.2">
      <c r="U624" t="s">
        <v>2860</v>
      </c>
      <c r="V624">
        <v>696</v>
      </c>
    </row>
    <row r="625" spans="21:22" x14ac:dyDescent="0.2">
      <c r="U625" t="s">
        <v>2861</v>
      </c>
      <c r="V625">
        <v>697</v>
      </c>
    </row>
    <row r="626" spans="21:22" x14ac:dyDescent="0.2">
      <c r="U626" t="s">
        <v>2862</v>
      </c>
      <c r="V626">
        <v>698</v>
      </c>
    </row>
    <row r="627" spans="21:22" x14ac:dyDescent="0.2">
      <c r="U627" t="s">
        <v>2863</v>
      </c>
      <c r="V627">
        <v>699</v>
      </c>
    </row>
    <row r="628" spans="21:22" x14ac:dyDescent="0.2">
      <c r="U628" t="s">
        <v>2864</v>
      </c>
      <c r="V628">
        <v>703</v>
      </c>
    </row>
    <row r="629" spans="21:22" x14ac:dyDescent="0.2">
      <c r="U629" t="s">
        <v>2865</v>
      </c>
      <c r="V629">
        <v>704</v>
      </c>
    </row>
    <row r="630" spans="21:22" x14ac:dyDescent="0.2">
      <c r="U630" t="s">
        <v>2866</v>
      </c>
      <c r="V630">
        <v>701</v>
      </c>
    </row>
    <row r="631" spans="21:22" x14ac:dyDescent="0.2">
      <c r="U631" t="s">
        <v>2867</v>
      </c>
      <c r="V631">
        <v>702</v>
      </c>
    </row>
    <row r="632" spans="21:22" x14ac:dyDescent="0.2">
      <c r="U632" t="s">
        <v>2868</v>
      </c>
      <c r="V632">
        <v>705</v>
      </c>
    </row>
    <row r="633" spans="21:22" x14ac:dyDescent="0.2">
      <c r="U633" t="s">
        <v>2869</v>
      </c>
      <c r="V633">
        <v>706</v>
      </c>
    </row>
    <row r="634" spans="21:22" x14ac:dyDescent="0.2">
      <c r="U634" t="s">
        <v>2870</v>
      </c>
      <c r="V634">
        <v>707</v>
      </c>
    </row>
    <row r="635" spans="21:22" x14ac:dyDescent="0.2">
      <c r="U635" t="s">
        <v>2871</v>
      </c>
      <c r="V635">
        <v>710</v>
      </c>
    </row>
    <row r="636" spans="21:22" x14ac:dyDescent="0.2">
      <c r="U636" t="s">
        <v>2872</v>
      </c>
      <c r="V636">
        <v>708</v>
      </c>
    </row>
    <row r="637" spans="21:22" x14ac:dyDescent="0.2">
      <c r="U637" t="s">
        <v>2873</v>
      </c>
      <c r="V637">
        <v>709</v>
      </c>
    </row>
    <row r="638" spans="21:22" x14ac:dyDescent="0.2">
      <c r="U638" t="s">
        <v>2874</v>
      </c>
      <c r="V638">
        <v>879</v>
      </c>
    </row>
    <row r="639" spans="21:22" x14ac:dyDescent="0.2">
      <c r="U639" t="s">
        <v>2875</v>
      </c>
      <c r="V639">
        <v>880</v>
      </c>
    </row>
    <row r="640" spans="21:22" x14ac:dyDescent="0.2">
      <c r="U640" t="s">
        <v>2876</v>
      </c>
      <c r="V640">
        <v>881</v>
      </c>
    </row>
    <row r="641" spans="21:22" x14ac:dyDescent="0.2">
      <c r="U641" t="s">
        <v>2877</v>
      </c>
      <c r="V641">
        <v>867</v>
      </c>
    </row>
    <row r="642" spans="21:22" x14ac:dyDescent="0.2">
      <c r="U642" t="s">
        <v>2878</v>
      </c>
      <c r="V642">
        <v>868</v>
      </c>
    </row>
    <row r="643" spans="21:22" x14ac:dyDescent="0.2">
      <c r="U643" t="s">
        <v>2879</v>
      </c>
      <c r="V643">
        <v>773</v>
      </c>
    </row>
    <row r="644" spans="21:22" x14ac:dyDescent="0.2">
      <c r="U644" t="s">
        <v>2880</v>
      </c>
      <c r="V644">
        <v>778</v>
      </c>
    </row>
    <row r="645" spans="21:22" x14ac:dyDescent="0.2">
      <c r="U645" t="s">
        <v>2881</v>
      </c>
      <c r="V645">
        <v>712</v>
      </c>
    </row>
    <row r="646" spans="21:22" x14ac:dyDescent="0.2">
      <c r="U646" t="s">
        <v>2882</v>
      </c>
      <c r="V646">
        <v>711</v>
      </c>
    </row>
    <row r="647" spans="21:22" x14ac:dyDescent="0.2">
      <c r="U647" t="s">
        <v>2883</v>
      </c>
      <c r="V647">
        <v>775</v>
      </c>
    </row>
    <row r="648" spans="21:22" x14ac:dyDescent="0.2">
      <c r="U648" t="s">
        <v>2884</v>
      </c>
      <c r="V648">
        <v>776</v>
      </c>
    </row>
    <row r="649" spans="21:22" x14ac:dyDescent="0.2">
      <c r="U649" t="s">
        <v>2885</v>
      </c>
      <c r="V649">
        <v>755</v>
      </c>
    </row>
    <row r="650" spans="21:22" x14ac:dyDescent="0.2">
      <c r="U650" t="s">
        <v>2886</v>
      </c>
      <c r="V650">
        <v>715</v>
      </c>
    </row>
    <row r="651" spans="21:22" x14ac:dyDescent="0.2">
      <c r="U651" t="s">
        <v>2887</v>
      </c>
      <c r="V651">
        <v>716</v>
      </c>
    </row>
    <row r="652" spans="21:22" x14ac:dyDescent="0.2">
      <c r="U652" t="s">
        <v>2888</v>
      </c>
      <c r="V652">
        <v>714</v>
      </c>
    </row>
    <row r="653" spans="21:22" x14ac:dyDescent="0.2">
      <c r="U653" t="s">
        <v>2889</v>
      </c>
      <c r="V653">
        <v>713</v>
      </c>
    </row>
    <row r="654" spans="21:22" x14ac:dyDescent="0.2">
      <c r="U654" t="s">
        <v>2890</v>
      </c>
      <c r="V654">
        <v>717</v>
      </c>
    </row>
    <row r="655" spans="21:22" x14ac:dyDescent="0.2">
      <c r="U655" t="s">
        <v>2891</v>
      </c>
      <c r="V655">
        <v>718</v>
      </c>
    </row>
    <row r="656" spans="21:22" x14ac:dyDescent="0.2">
      <c r="U656" t="s">
        <v>2892</v>
      </c>
      <c r="V656">
        <v>719</v>
      </c>
    </row>
    <row r="657" spans="21:22" x14ac:dyDescent="0.2">
      <c r="U657" t="s">
        <v>2893</v>
      </c>
      <c r="V657">
        <v>720</v>
      </c>
    </row>
    <row r="658" spans="21:22" x14ac:dyDescent="0.2">
      <c r="U658" t="s">
        <v>2894</v>
      </c>
      <c r="V658">
        <v>721</v>
      </c>
    </row>
    <row r="659" spans="21:22" x14ac:dyDescent="0.2">
      <c r="U659" t="s">
        <v>2895</v>
      </c>
      <c r="V659">
        <v>722</v>
      </c>
    </row>
    <row r="660" spans="21:22" x14ac:dyDescent="0.2">
      <c r="U660" t="s">
        <v>2896</v>
      </c>
      <c r="V660">
        <v>723</v>
      </c>
    </row>
    <row r="661" spans="21:22" x14ac:dyDescent="0.2">
      <c r="U661" t="s">
        <v>2897</v>
      </c>
      <c r="V661">
        <v>724</v>
      </c>
    </row>
    <row r="662" spans="21:22" x14ac:dyDescent="0.2">
      <c r="U662" t="s">
        <v>2898</v>
      </c>
      <c r="V662">
        <v>725</v>
      </c>
    </row>
    <row r="663" spans="21:22" x14ac:dyDescent="0.2">
      <c r="U663" t="s">
        <v>2899</v>
      </c>
      <c r="V663">
        <v>726</v>
      </c>
    </row>
    <row r="664" spans="21:22" x14ac:dyDescent="0.2">
      <c r="U664" t="s">
        <v>2900</v>
      </c>
      <c r="V664">
        <v>727</v>
      </c>
    </row>
    <row r="665" spans="21:22" x14ac:dyDescent="0.2">
      <c r="U665" t="s">
        <v>2901</v>
      </c>
      <c r="V665">
        <v>728</v>
      </c>
    </row>
    <row r="666" spans="21:22" x14ac:dyDescent="0.2">
      <c r="U666" t="s">
        <v>2902</v>
      </c>
      <c r="V666">
        <v>753</v>
      </c>
    </row>
    <row r="667" spans="21:22" x14ac:dyDescent="0.2">
      <c r="U667" t="s">
        <v>2903</v>
      </c>
      <c r="V667">
        <v>754</v>
      </c>
    </row>
    <row r="668" spans="21:22" x14ac:dyDescent="0.2">
      <c r="U668" t="s">
        <v>2904</v>
      </c>
      <c r="V668">
        <v>780</v>
      </c>
    </row>
    <row r="669" spans="21:22" x14ac:dyDescent="0.2">
      <c r="U669" t="s">
        <v>2905</v>
      </c>
      <c r="V669">
        <v>781</v>
      </c>
    </row>
    <row r="670" spans="21:22" x14ac:dyDescent="0.2">
      <c r="U670" t="s">
        <v>2906</v>
      </c>
      <c r="V670">
        <v>796</v>
      </c>
    </row>
    <row r="671" spans="21:22" x14ac:dyDescent="0.2">
      <c r="U671" t="s">
        <v>2907</v>
      </c>
      <c r="V671">
        <v>797</v>
      </c>
    </row>
    <row r="672" spans="21:22" x14ac:dyDescent="0.2">
      <c r="U672" t="s">
        <v>2908</v>
      </c>
      <c r="V672">
        <v>798</v>
      </c>
    </row>
    <row r="673" spans="21:22" x14ac:dyDescent="0.2">
      <c r="U673" t="s">
        <v>2909</v>
      </c>
      <c r="V673">
        <v>771</v>
      </c>
    </row>
    <row r="674" spans="21:22" x14ac:dyDescent="0.2">
      <c r="U674" t="s">
        <v>2910</v>
      </c>
      <c r="V674">
        <v>772</v>
      </c>
    </row>
    <row r="675" spans="21:22" x14ac:dyDescent="0.2">
      <c r="U675" t="s">
        <v>2911</v>
      </c>
      <c r="V675">
        <v>799</v>
      </c>
    </row>
    <row r="676" spans="21:22" x14ac:dyDescent="0.2">
      <c r="U676" t="s">
        <v>2912</v>
      </c>
      <c r="V676">
        <v>774</v>
      </c>
    </row>
    <row r="677" spans="21:22" x14ac:dyDescent="0.2">
      <c r="U677" t="s">
        <v>2913</v>
      </c>
      <c r="V677">
        <v>939</v>
      </c>
    </row>
    <row r="678" spans="21:22" x14ac:dyDescent="0.2">
      <c r="U678" t="s">
        <v>2914</v>
      </c>
      <c r="V678">
        <v>1000</v>
      </c>
    </row>
    <row r="679" spans="21:22" x14ac:dyDescent="0.2">
      <c r="U679" t="s">
        <v>2915</v>
      </c>
      <c r="V679">
        <v>782</v>
      </c>
    </row>
    <row r="680" spans="21:22" x14ac:dyDescent="0.2">
      <c r="U680" t="s">
        <v>2916</v>
      </c>
      <c r="V680">
        <v>783</v>
      </c>
    </row>
    <row r="681" spans="21:22" x14ac:dyDescent="0.2">
      <c r="U681" t="s">
        <v>2917</v>
      </c>
      <c r="V681">
        <v>784</v>
      </c>
    </row>
    <row r="682" spans="21:22" x14ac:dyDescent="0.2">
      <c r="U682" t="s">
        <v>2918</v>
      </c>
      <c r="V682">
        <v>785</v>
      </c>
    </row>
    <row r="683" spans="21:22" x14ac:dyDescent="0.2">
      <c r="U683" t="s">
        <v>2919</v>
      </c>
      <c r="V683">
        <v>943</v>
      </c>
    </row>
    <row r="684" spans="21:22" x14ac:dyDescent="0.2">
      <c r="U684" t="s">
        <v>2920</v>
      </c>
      <c r="V684">
        <v>944</v>
      </c>
    </row>
    <row r="685" spans="21:22" x14ac:dyDescent="0.2">
      <c r="U685" t="s">
        <v>2921</v>
      </c>
      <c r="V685">
        <v>945</v>
      </c>
    </row>
    <row r="686" spans="21:22" x14ac:dyDescent="0.2">
      <c r="U686" t="s">
        <v>2922</v>
      </c>
      <c r="V686">
        <v>791</v>
      </c>
    </row>
    <row r="687" spans="21:22" x14ac:dyDescent="0.2">
      <c r="U687" t="s">
        <v>2923</v>
      </c>
      <c r="V687">
        <v>777</v>
      </c>
    </row>
    <row r="688" spans="21:22" x14ac:dyDescent="0.2">
      <c r="U688" t="s">
        <v>2924</v>
      </c>
      <c r="V688">
        <v>834</v>
      </c>
    </row>
    <row r="689" spans="21:22" x14ac:dyDescent="0.2">
      <c r="U689" t="s">
        <v>2925</v>
      </c>
      <c r="V689">
        <v>998</v>
      </c>
    </row>
    <row r="690" spans="21:22" x14ac:dyDescent="0.2">
      <c r="U690" t="s">
        <v>2926</v>
      </c>
      <c r="V690">
        <v>429</v>
      </c>
    </row>
    <row r="691" spans="21:22" x14ac:dyDescent="0.2">
      <c r="U691" t="s">
        <v>2927</v>
      </c>
      <c r="V691">
        <v>838</v>
      </c>
    </row>
    <row r="692" spans="21:22" x14ac:dyDescent="0.2">
      <c r="U692" t="s">
        <v>2928</v>
      </c>
      <c r="V692">
        <v>839</v>
      </c>
    </row>
    <row r="693" spans="21:22" x14ac:dyDescent="0.2">
      <c r="U693" t="s">
        <v>2929</v>
      </c>
      <c r="V693">
        <v>940</v>
      </c>
    </row>
    <row r="694" spans="21:22" x14ac:dyDescent="0.2">
      <c r="U694" t="s">
        <v>2930</v>
      </c>
      <c r="V694">
        <v>999</v>
      </c>
    </row>
    <row r="695" spans="21:22" x14ac:dyDescent="0.2">
      <c r="U695" t="s">
        <v>2931</v>
      </c>
      <c r="V695">
        <v>836</v>
      </c>
    </row>
    <row r="696" spans="21:22" x14ac:dyDescent="0.2">
      <c r="U696" t="s">
        <v>2932</v>
      </c>
      <c r="V696">
        <v>837</v>
      </c>
    </row>
    <row r="697" spans="21:22" x14ac:dyDescent="0.2">
      <c r="U697" t="s">
        <v>2933</v>
      </c>
      <c r="V697">
        <v>843</v>
      </c>
    </row>
    <row r="698" spans="21:22" x14ac:dyDescent="0.2">
      <c r="U698" t="s">
        <v>2934</v>
      </c>
      <c r="V698">
        <v>941</v>
      </c>
    </row>
    <row r="699" spans="21:22" x14ac:dyDescent="0.2">
      <c r="U699" t="s">
        <v>2935</v>
      </c>
      <c r="V699">
        <v>942</v>
      </c>
    </row>
    <row r="700" spans="21:22" x14ac:dyDescent="0.2">
      <c r="U700" t="s">
        <v>2936</v>
      </c>
      <c r="V700">
        <v>846</v>
      </c>
    </row>
    <row r="701" spans="21:22" x14ac:dyDescent="0.2">
      <c r="U701" t="s">
        <v>2937</v>
      </c>
      <c r="V701">
        <v>847</v>
      </c>
    </row>
    <row r="702" spans="21:22" x14ac:dyDescent="0.2">
      <c r="U702" t="s">
        <v>2938</v>
      </c>
      <c r="V702">
        <v>835</v>
      </c>
    </row>
    <row r="703" spans="21:22" x14ac:dyDescent="0.2">
      <c r="U703" t="s">
        <v>2939</v>
      </c>
      <c r="V703">
        <v>848</v>
      </c>
    </row>
    <row r="704" spans="21:22" x14ac:dyDescent="0.2">
      <c r="U704" t="s">
        <v>2940</v>
      </c>
      <c r="V704">
        <v>763</v>
      </c>
    </row>
    <row r="705" spans="21:22" x14ac:dyDescent="0.2">
      <c r="U705" t="s">
        <v>2941</v>
      </c>
      <c r="V705">
        <v>764</v>
      </c>
    </row>
    <row r="706" spans="21:22" x14ac:dyDescent="0.2">
      <c r="U706" t="s">
        <v>2942</v>
      </c>
      <c r="V706">
        <v>758</v>
      </c>
    </row>
    <row r="707" spans="21:22" x14ac:dyDescent="0.2">
      <c r="U707" t="s">
        <v>2943</v>
      </c>
      <c r="V707">
        <v>756</v>
      </c>
    </row>
    <row r="708" spans="21:22" x14ac:dyDescent="0.2">
      <c r="U708" t="s">
        <v>2944</v>
      </c>
      <c r="V708">
        <v>757</v>
      </c>
    </row>
    <row r="709" spans="21:22" x14ac:dyDescent="0.2">
      <c r="U709" t="s">
        <v>2945</v>
      </c>
      <c r="V709">
        <v>765</v>
      </c>
    </row>
    <row r="710" spans="21:22" x14ac:dyDescent="0.2">
      <c r="U710" t="s">
        <v>2946</v>
      </c>
      <c r="V710">
        <v>946</v>
      </c>
    </row>
    <row r="711" spans="21:22" x14ac:dyDescent="0.2">
      <c r="U711" t="s">
        <v>2947</v>
      </c>
      <c r="V711">
        <v>767</v>
      </c>
    </row>
    <row r="712" spans="21:22" x14ac:dyDescent="0.2">
      <c r="U712" t="s">
        <v>2948</v>
      </c>
      <c r="V712">
        <v>768</v>
      </c>
    </row>
    <row r="713" spans="21:22" x14ac:dyDescent="0.2">
      <c r="U713" t="s">
        <v>2949</v>
      </c>
      <c r="V713">
        <v>769</v>
      </c>
    </row>
    <row r="714" spans="21:22" x14ac:dyDescent="0.2">
      <c r="U714" t="s">
        <v>2950</v>
      </c>
      <c r="V714">
        <v>770</v>
      </c>
    </row>
    <row r="715" spans="21:22" x14ac:dyDescent="0.2">
      <c r="U715" t="s">
        <v>2951</v>
      </c>
      <c r="V715">
        <v>1004</v>
      </c>
    </row>
    <row r="716" spans="21:22" x14ac:dyDescent="0.2">
      <c r="U716" t="s">
        <v>2952</v>
      </c>
      <c r="V716">
        <v>824</v>
      </c>
    </row>
    <row r="717" spans="21:22" x14ac:dyDescent="0.2">
      <c r="U717" t="s">
        <v>2953</v>
      </c>
      <c r="V717">
        <v>823</v>
      </c>
    </row>
    <row r="718" spans="21:22" x14ac:dyDescent="0.2">
      <c r="U718" t="s">
        <v>2954</v>
      </c>
      <c r="V718">
        <v>833</v>
      </c>
    </row>
    <row r="719" spans="21:22" x14ac:dyDescent="0.2">
      <c r="U719" t="s">
        <v>2955</v>
      </c>
      <c r="V719">
        <v>832</v>
      </c>
    </row>
    <row r="720" spans="21:22" x14ac:dyDescent="0.2">
      <c r="U720" t="s">
        <v>2956</v>
      </c>
      <c r="V720">
        <v>825</v>
      </c>
    </row>
    <row r="721" spans="21:22" x14ac:dyDescent="0.2">
      <c r="U721" t="s">
        <v>2957</v>
      </c>
      <c r="V721">
        <v>829</v>
      </c>
    </row>
    <row r="722" spans="21:22" x14ac:dyDescent="0.2">
      <c r="U722" t="s">
        <v>2958</v>
      </c>
      <c r="V722">
        <v>827</v>
      </c>
    </row>
    <row r="723" spans="21:22" x14ac:dyDescent="0.2">
      <c r="U723" t="s">
        <v>2959</v>
      </c>
      <c r="V723">
        <v>828</v>
      </c>
    </row>
    <row r="724" spans="21:22" x14ac:dyDescent="0.2">
      <c r="U724" t="s">
        <v>2960</v>
      </c>
      <c r="V724">
        <v>809</v>
      </c>
    </row>
    <row r="725" spans="21:22" x14ac:dyDescent="0.2">
      <c r="U725" t="s">
        <v>2961</v>
      </c>
      <c r="V725">
        <v>814</v>
      </c>
    </row>
    <row r="726" spans="21:22" x14ac:dyDescent="0.2">
      <c r="U726" t="s">
        <v>2962</v>
      </c>
      <c r="V726">
        <v>815</v>
      </c>
    </row>
    <row r="727" spans="21:22" x14ac:dyDescent="0.2">
      <c r="U727" t="s">
        <v>2963</v>
      </c>
      <c r="V727">
        <v>816</v>
      </c>
    </row>
    <row r="728" spans="21:22" x14ac:dyDescent="0.2">
      <c r="U728" t="s">
        <v>2964</v>
      </c>
      <c r="V728">
        <v>817</v>
      </c>
    </row>
    <row r="729" spans="21:22" x14ac:dyDescent="0.2">
      <c r="U729" t="s">
        <v>2965</v>
      </c>
      <c r="V729">
        <v>914</v>
      </c>
    </row>
    <row r="730" spans="21:22" x14ac:dyDescent="0.2">
      <c r="U730" t="s">
        <v>2966</v>
      </c>
      <c r="V730">
        <v>915</v>
      </c>
    </row>
    <row r="731" spans="21:22" x14ac:dyDescent="0.2">
      <c r="U731" t="s">
        <v>2967</v>
      </c>
      <c r="V731">
        <v>916</v>
      </c>
    </row>
    <row r="732" spans="21:22" x14ac:dyDescent="0.2">
      <c r="U732" t="s">
        <v>2968</v>
      </c>
      <c r="V732">
        <v>826</v>
      </c>
    </row>
    <row r="733" spans="21:22" x14ac:dyDescent="0.2">
      <c r="U733" t="s">
        <v>2969</v>
      </c>
      <c r="V733">
        <v>830</v>
      </c>
    </row>
    <row r="734" spans="21:22" x14ac:dyDescent="0.2">
      <c r="U734" t="s">
        <v>2970</v>
      </c>
      <c r="V734">
        <v>831</v>
      </c>
    </row>
    <row r="735" spans="21:22" x14ac:dyDescent="0.2">
      <c r="U735" t="s">
        <v>2971</v>
      </c>
      <c r="V735">
        <v>802</v>
      </c>
    </row>
    <row r="736" spans="21:22" x14ac:dyDescent="0.2">
      <c r="U736" t="s">
        <v>2972</v>
      </c>
      <c r="V736">
        <v>804</v>
      </c>
    </row>
    <row r="737" spans="21:22" x14ac:dyDescent="0.2">
      <c r="U737" t="s">
        <v>2973</v>
      </c>
      <c r="V737">
        <v>806</v>
      </c>
    </row>
    <row r="738" spans="21:22" x14ac:dyDescent="0.2">
      <c r="U738" t="s">
        <v>2974</v>
      </c>
      <c r="V738">
        <v>810</v>
      </c>
    </row>
    <row r="739" spans="21:22" x14ac:dyDescent="0.2">
      <c r="U739" t="s">
        <v>2975</v>
      </c>
      <c r="V739">
        <v>812</v>
      </c>
    </row>
    <row r="740" spans="21:22" x14ac:dyDescent="0.2">
      <c r="U740" t="s">
        <v>2976</v>
      </c>
      <c r="V740">
        <v>803</v>
      </c>
    </row>
    <row r="741" spans="21:22" x14ac:dyDescent="0.2">
      <c r="U741" t="s">
        <v>2977</v>
      </c>
      <c r="V741">
        <v>805</v>
      </c>
    </row>
    <row r="742" spans="21:22" x14ac:dyDescent="0.2">
      <c r="U742" t="s">
        <v>2978</v>
      </c>
      <c r="V742">
        <v>807</v>
      </c>
    </row>
    <row r="743" spans="21:22" x14ac:dyDescent="0.2">
      <c r="U743" t="s">
        <v>2979</v>
      </c>
      <c r="V743">
        <v>811</v>
      </c>
    </row>
    <row r="744" spans="21:22" x14ac:dyDescent="0.2">
      <c r="U744" t="s">
        <v>2980</v>
      </c>
      <c r="V744">
        <v>813</v>
      </c>
    </row>
    <row r="745" spans="21:22" x14ac:dyDescent="0.2">
      <c r="U745" t="s">
        <v>2981</v>
      </c>
      <c r="V745">
        <v>818</v>
      </c>
    </row>
    <row r="746" spans="21:22" x14ac:dyDescent="0.2">
      <c r="U746" t="s">
        <v>2982</v>
      </c>
      <c r="V746">
        <v>819</v>
      </c>
    </row>
    <row r="747" spans="21:22" x14ac:dyDescent="0.2">
      <c r="U747" t="s">
        <v>2983</v>
      </c>
      <c r="V747">
        <v>908</v>
      </c>
    </row>
    <row r="748" spans="21:22" x14ac:dyDescent="0.2">
      <c r="U748" t="s">
        <v>2984</v>
      </c>
      <c r="V748">
        <v>909</v>
      </c>
    </row>
    <row r="749" spans="21:22" x14ac:dyDescent="0.2">
      <c r="U749" t="s">
        <v>2985</v>
      </c>
      <c r="V749">
        <v>897</v>
      </c>
    </row>
    <row r="750" spans="21:22" x14ac:dyDescent="0.2">
      <c r="U750" t="s">
        <v>2986</v>
      </c>
      <c r="V750">
        <v>898</v>
      </c>
    </row>
    <row r="751" spans="21:22" x14ac:dyDescent="0.2">
      <c r="U751" t="s">
        <v>2987</v>
      </c>
      <c r="V751">
        <v>899</v>
      </c>
    </row>
    <row r="752" spans="21:22" x14ac:dyDescent="0.2">
      <c r="U752" t="s">
        <v>2988</v>
      </c>
      <c r="V752">
        <v>900</v>
      </c>
    </row>
    <row r="753" spans="21:22" x14ac:dyDescent="0.2">
      <c r="U753" t="s">
        <v>2989</v>
      </c>
      <c r="V753">
        <v>907</v>
      </c>
    </row>
    <row r="754" spans="21:22" x14ac:dyDescent="0.2">
      <c r="U754" t="s">
        <v>2990</v>
      </c>
      <c r="V754">
        <v>892</v>
      </c>
    </row>
    <row r="755" spans="21:22" x14ac:dyDescent="0.2">
      <c r="U755" t="s">
        <v>2991</v>
      </c>
      <c r="V755">
        <v>895</v>
      </c>
    </row>
    <row r="756" spans="21:22" x14ac:dyDescent="0.2">
      <c r="U756" t="s">
        <v>2992</v>
      </c>
      <c r="V756">
        <v>890</v>
      </c>
    </row>
    <row r="757" spans="21:22" x14ac:dyDescent="0.2">
      <c r="U757" t="s">
        <v>2993</v>
      </c>
      <c r="V757">
        <v>891</v>
      </c>
    </row>
    <row r="758" spans="21:22" x14ac:dyDescent="0.2">
      <c r="U758" t="s">
        <v>2994</v>
      </c>
      <c r="V758">
        <v>888</v>
      </c>
    </row>
    <row r="759" spans="21:22" x14ac:dyDescent="0.2">
      <c r="U759" t="s">
        <v>2995</v>
      </c>
      <c r="V759">
        <v>889</v>
      </c>
    </row>
    <row r="760" spans="21:22" x14ac:dyDescent="0.2">
      <c r="U760" t="s">
        <v>2996</v>
      </c>
      <c r="V760">
        <v>893</v>
      </c>
    </row>
    <row r="761" spans="21:22" x14ac:dyDescent="0.2">
      <c r="U761" t="s">
        <v>2997</v>
      </c>
      <c r="V761">
        <v>894</v>
      </c>
    </row>
    <row r="762" spans="21:22" x14ac:dyDescent="0.2">
      <c r="U762" t="s">
        <v>2998</v>
      </c>
      <c r="V762">
        <v>896</v>
      </c>
    </row>
    <row r="763" spans="21:22" x14ac:dyDescent="0.2">
      <c r="U763" t="s">
        <v>2999</v>
      </c>
      <c r="V763">
        <v>792</v>
      </c>
    </row>
    <row r="764" spans="21:22" x14ac:dyDescent="0.2">
      <c r="U764" t="s">
        <v>3000</v>
      </c>
      <c r="V764">
        <v>947</v>
      </c>
    </row>
    <row r="765" spans="21:22" x14ac:dyDescent="0.2">
      <c r="U765" t="s">
        <v>3001</v>
      </c>
      <c r="V765">
        <v>948</v>
      </c>
    </row>
    <row r="766" spans="21:22" x14ac:dyDescent="0.2">
      <c r="U766" t="s">
        <v>3002</v>
      </c>
      <c r="V766">
        <v>949</v>
      </c>
    </row>
    <row r="767" spans="21:22" x14ac:dyDescent="0.2">
      <c r="U767" t="s">
        <v>3003</v>
      </c>
      <c r="V767">
        <v>866</v>
      </c>
    </row>
  </sheetData>
  <sortState xmlns:xlrd2="http://schemas.microsoft.com/office/spreadsheetml/2017/richdata2" ref="AI84:AK109">
    <sortCondition ref="AK84:AK109"/>
  </sortState>
  <phoneticPr fontId="13" type="noConversion"/>
  <pageMargins left="0.7" right="0.7" top="0.75" bottom="0.75" header="0.3" footer="0.3"/>
  <pageSetup paperSize="9" orientation="portrait" r:id="rId1"/>
  <tableParts count="162">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 r:id="rId69"/>
    <tablePart r:id="rId70"/>
    <tablePart r:id="rId71"/>
    <tablePart r:id="rId72"/>
    <tablePart r:id="rId73"/>
    <tablePart r:id="rId74"/>
    <tablePart r:id="rId75"/>
    <tablePart r:id="rId76"/>
    <tablePart r:id="rId77"/>
    <tablePart r:id="rId78"/>
    <tablePart r:id="rId79"/>
    <tablePart r:id="rId80"/>
    <tablePart r:id="rId81"/>
    <tablePart r:id="rId82"/>
    <tablePart r:id="rId83"/>
    <tablePart r:id="rId84"/>
    <tablePart r:id="rId85"/>
    <tablePart r:id="rId86"/>
    <tablePart r:id="rId87"/>
    <tablePart r:id="rId88"/>
    <tablePart r:id="rId89"/>
    <tablePart r:id="rId90"/>
    <tablePart r:id="rId91"/>
    <tablePart r:id="rId92"/>
    <tablePart r:id="rId93"/>
    <tablePart r:id="rId94"/>
    <tablePart r:id="rId95"/>
    <tablePart r:id="rId96"/>
    <tablePart r:id="rId97"/>
    <tablePart r:id="rId98"/>
    <tablePart r:id="rId99"/>
    <tablePart r:id="rId100"/>
    <tablePart r:id="rId101"/>
    <tablePart r:id="rId102"/>
    <tablePart r:id="rId103"/>
    <tablePart r:id="rId104"/>
    <tablePart r:id="rId105"/>
    <tablePart r:id="rId106"/>
    <tablePart r:id="rId107"/>
    <tablePart r:id="rId108"/>
    <tablePart r:id="rId109"/>
    <tablePart r:id="rId110"/>
    <tablePart r:id="rId111"/>
    <tablePart r:id="rId112"/>
    <tablePart r:id="rId113"/>
    <tablePart r:id="rId114"/>
    <tablePart r:id="rId115"/>
    <tablePart r:id="rId116"/>
    <tablePart r:id="rId117"/>
    <tablePart r:id="rId118"/>
    <tablePart r:id="rId119"/>
    <tablePart r:id="rId120"/>
    <tablePart r:id="rId121"/>
    <tablePart r:id="rId122"/>
    <tablePart r:id="rId123"/>
    <tablePart r:id="rId124"/>
    <tablePart r:id="rId125"/>
    <tablePart r:id="rId126"/>
    <tablePart r:id="rId127"/>
    <tablePart r:id="rId128"/>
    <tablePart r:id="rId129"/>
    <tablePart r:id="rId130"/>
    <tablePart r:id="rId131"/>
    <tablePart r:id="rId132"/>
    <tablePart r:id="rId133"/>
    <tablePart r:id="rId134"/>
    <tablePart r:id="rId135"/>
    <tablePart r:id="rId136"/>
    <tablePart r:id="rId137"/>
    <tablePart r:id="rId138"/>
    <tablePart r:id="rId139"/>
    <tablePart r:id="rId140"/>
    <tablePart r:id="rId141"/>
    <tablePart r:id="rId142"/>
    <tablePart r:id="rId143"/>
    <tablePart r:id="rId144"/>
    <tablePart r:id="rId145"/>
    <tablePart r:id="rId146"/>
    <tablePart r:id="rId147"/>
    <tablePart r:id="rId148"/>
    <tablePart r:id="rId149"/>
    <tablePart r:id="rId150"/>
    <tablePart r:id="rId151"/>
    <tablePart r:id="rId152"/>
    <tablePart r:id="rId153"/>
    <tablePart r:id="rId154"/>
    <tablePart r:id="rId155"/>
    <tablePart r:id="rId156"/>
    <tablePart r:id="rId157"/>
    <tablePart r:id="rId158"/>
    <tablePart r:id="rId159"/>
    <tablePart r:id="rId160"/>
    <tablePart r:id="rId161"/>
    <tablePart r:id="rId162"/>
    <tablePart r:id="rId163"/>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79DB-4188-4B24-8706-61E43E333748}">
  <sheetPr>
    <tabColor theme="7" tint="0.39997558519241921"/>
  </sheetPr>
  <dimension ref="A1:AS9"/>
  <sheetViews>
    <sheetView workbookViewId="0">
      <pane xSplit="7" ySplit="4" topLeftCell="H5" activePane="bottomRight" state="frozen"/>
      <selection pane="topRight" activeCell="G1" sqref="G1"/>
      <selection pane="bottomLeft" activeCell="A5" sqref="A5"/>
      <selection pane="bottomRight" activeCell="A10" sqref="A10"/>
    </sheetView>
  </sheetViews>
  <sheetFormatPr defaultRowHeight="12.75" x14ac:dyDescent="0.2"/>
  <cols>
    <col min="3" max="3" width="10.28515625" customWidth="1"/>
    <col min="4" max="4" width="9.85546875" customWidth="1"/>
    <col min="5" max="5" width="13.85546875" bestFit="1" customWidth="1"/>
    <col min="9" max="9" width="9.42578125" customWidth="1"/>
    <col min="10" max="10" width="16" customWidth="1"/>
    <col min="11" max="11" width="13.85546875" customWidth="1"/>
    <col min="12" max="12" width="30.42578125" bestFit="1" customWidth="1"/>
    <col min="13" max="13" width="28.85546875" customWidth="1"/>
    <col min="14" max="14" width="22.42578125" customWidth="1"/>
    <col min="15" max="15" width="17.7109375" customWidth="1"/>
    <col min="16" max="16" width="18.140625" customWidth="1"/>
    <col min="17" max="17" width="32.7109375" bestFit="1" customWidth="1"/>
    <col min="18" max="18" width="14.42578125" customWidth="1"/>
    <col min="19" max="19" width="16" customWidth="1"/>
    <col min="20" max="20" width="15.42578125" customWidth="1"/>
    <col min="21" max="21" width="17.7109375" customWidth="1"/>
    <col min="22" max="22" width="20.7109375" customWidth="1"/>
    <col min="23" max="23" width="11.5703125" customWidth="1"/>
    <col min="24" max="24" width="17.140625" customWidth="1"/>
    <col min="25" max="25" width="21.7109375" customWidth="1"/>
    <col min="26" max="26" width="12.140625" customWidth="1"/>
    <col min="27" max="27" width="22.42578125" customWidth="1"/>
    <col min="28" max="28" width="28.140625" customWidth="1"/>
    <col min="29" max="29" width="28.7109375" customWidth="1"/>
    <col min="30" max="30" width="14" customWidth="1"/>
    <col min="31" max="31" width="14.5703125" customWidth="1"/>
    <col min="32" max="32" width="34.42578125" customWidth="1"/>
    <col min="33" max="33" width="14.140625" customWidth="1"/>
    <col min="34" max="34" width="14.85546875" customWidth="1"/>
    <col min="35" max="35" width="15.85546875" bestFit="1" customWidth="1"/>
    <col min="36" max="36" width="22" customWidth="1"/>
    <col min="37" max="37" width="13.5703125" customWidth="1"/>
    <col min="38" max="38" width="22" bestFit="1" customWidth="1"/>
    <col min="39" max="39" width="12" customWidth="1"/>
    <col min="40" max="40" width="20.42578125" customWidth="1"/>
    <col min="41" max="41" width="28.5703125" customWidth="1"/>
    <col min="42" max="42" width="26.28515625" customWidth="1"/>
    <col min="43" max="44" width="17.42578125" customWidth="1"/>
    <col min="45" max="45" width="13.5703125" customWidth="1"/>
    <col min="55" max="55" width="14.42578125" bestFit="1" customWidth="1"/>
    <col min="71" max="71" width="14.42578125" bestFit="1" customWidth="1"/>
    <col min="73" max="73" width="13.42578125" bestFit="1" customWidth="1"/>
  </cols>
  <sheetData>
    <row r="1" spans="1:45" ht="123" customHeight="1" x14ac:dyDescent="0.2">
      <c r="A1" s="52" t="s">
        <v>3061</v>
      </c>
      <c r="B1" s="52" t="s">
        <v>5462</v>
      </c>
      <c r="C1" s="52" t="s">
        <v>3062</v>
      </c>
      <c r="D1" s="52" t="s">
        <v>3063</v>
      </c>
      <c r="E1" s="52" t="s">
        <v>3064</v>
      </c>
      <c r="F1" s="52" t="s">
        <v>3065</v>
      </c>
      <c r="G1" s="52" t="s">
        <v>3298</v>
      </c>
      <c r="H1" s="52" t="s">
        <v>3298</v>
      </c>
      <c r="I1" s="52" t="s">
        <v>3297</v>
      </c>
      <c r="J1" s="53" t="s">
        <v>3680</v>
      </c>
      <c r="K1" s="52" t="s">
        <v>3070</v>
      </c>
      <c r="L1" s="52" t="s">
        <v>3071</v>
      </c>
      <c r="M1" s="52" t="s">
        <v>3072</v>
      </c>
      <c r="N1" s="52" t="s">
        <v>3655</v>
      </c>
      <c r="O1" s="52" t="s">
        <v>3074</v>
      </c>
      <c r="P1" s="52" t="s">
        <v>3075</v>
      </c>
      <c r="Q1" s="52" t="s">
        <v>3077</v>
      </c>
      <c r="R1" s="52" t="s">
        <v>3078</v>
      </c>
      <c r="S1" s="52" t="s">
        <v>3079</v>
      </c>
      <c r="T1" s="52" t="s">
        <v>3300</v>
      </c>
      <c r="U1" s="52" t="s">
        <v>3301</v>
      </c>
      <c r="V1" s="52" t="s">
        <v>3302</v>
      </c>
      <c r="W1" s="52" t="s">
        <v>3303</v>
      </c>
      <c r="X1" s="53" t="s">
        <v>3304</v>
      </c>
      <c r="Y1" s="52" t="s">
        <v>3305</v>
      </c>
      <c r="Z1" s="52" t="s">
        <v>3080</v>
      </c>
      <c r="AA1" s="52" t="s">
        <v>3681</v>
      </c>
      <c r="AB1" s="53" t="s">
        <v>3682</v>
      </c>
      <c r="AC1" s="53" t="s">
        <v>3682</v>
      </c>
      <c r="AD1" s="52" t="s">
        <v>3683</v>
      </c>
      <c r="AE1" s="52" t="s">
        <v>3684</v>
      </c>
      <c r="AF1" s="53" t="s">
        <v>3685</v>
      </c>
      <c r="AG1" s="53" t="s">
        <v>3686</v>
      </c>
      <c r="AH1" s="53" t="s">
        <v>3687</v>
      </c>
      <c r="AI1" s="53" t="s">
        <v>3688</v>
      </c>
      <c r="AJ1" s="53" t="s">
        <v>3231</v>
      </c>
      <c r="AK1" s="53" t="s">
        <v>3663</v>
      </c>
      <c r="AL1" s="53" t="s">
        <v>3233</v>
      </c>
      <c r="AM1" s="53" t="s">
        <v>3689</v>
      </c>
      <c r="AN1" s="53" t="s">
        <v>3690</v>
      </c>
      <c r="AO1" s="53" t="s">
        <v>3691</v>
      </c>
      <c r="AP1" s="53" t="s">
        <v>3692</v>
      </c>
      <c r="AQ1" s="53" t="s">
        <v>3693</v>
      </c>
      <c r="AR1" s="53" t="s">
        <v>3693</v>
      </c>
      <c r="AS1" s="24"/>
    </row>
    <row r="2" spans="1:45" ht="15" customHeight="1" x14ac:dyDescent="0.2"/>
    <row r="3" spans="1:45" s="58" customFormat="1" ht="15" customHeight="1" x14ac:dyDescent="0.2">
      <c r="B3" s="47"/>
      <c r="C3" s="58" t="s">
        <v>3119</v>
      </c>
      <c r="D3" s="58" t="s">
        <v>7</v>
      </c>
      <c r="F3" s="58" t="s">
        <v>3120</v>
      </c>
      <c r="G3" s="58" t="s">
        <v>3121</v>
      </c>
      <c r="H3" s="58" t="s">
        <v>3123</v>
      </c>
      <c r="I3" s="58" t="s">
        <v>3122</v>
      </c>
      <c r="J3" s="58" t="s">
        <v>3694</v>
      </c>
      <c r="K3" s="58" t="s">
        <v>3333</v>
      </c>
      <c r="L3" s="58" t="s">
        <v>3125</v>
      </c>
      <c r="M3" s="58" t="s">
        <v>3334</v>
      </c>
      <c r="N3" s="58" t="s">
        <v>3335</v>
      </c>
      <c r="O3" s="58" t="s">
        <v>3336</v>
      </c>
      <c r="P3" s="58" t="s">
        <v>3127</v>
      </c>
      <c r="Q3" s="58" t="s">
        <v>3131</v>
      </c>
      <c r="R3" s="58" t="s">
        <v>3132</v>
      </c>
      <c r="S3" s="58" t="s">
        <v>3133</v>
      </c>
      <c r="T3" s="58" t="s">
        <v>3337</v>
      </c>
      <c r="U3" s="58" t="s">
        <v>3338</v>
      </c>
      <c r="V3" s="58" t="s">
        <v>3339</v>
      </c>
      <c r="W3" s="58" t="s">
        <v>3340</v>
      </c>
      <c r="X3" s="58" t="s">
        <v>3341</v>
      </c>
      <c r="Y3" s="58" t="s">
        <v>3342</v>
      </c>
      <c r="AA3" s="58" t="s">
        <v>3695</v>
      </c>
      <c r="AB3" s="58" t="s">
        <v>3696</v>
      </c>
      <c r="AC3" s="58" t="s">
        <v>3697</v>
      </c>
      <c r="AD3" s="58" t="s">
        <v>3698</v>
      </c>
      <c r="AE3" s="58" t="s">
        <v>3699</v>
      </c>
      <c r="AF3" s="58" t="s">
        <v>3700</v>
      </c>
      <c r="AG3" s="58" t="s">
        <v>3701</v>
      </c>
      <c r="AH3" s="58" t="s">
        <v>3399</v>
      </c>
      <c r="AJ3" s="58" t="s">
        <v>3258</v>
      </c>
      <c r="AK3" s="58" t="s">
        <v>3259</v>
      </c>
      <c r="AL3" s="58" t="s">
        <v>3260</v>
      </c>
      <c r="AM3" s="58" t="s">
        <v>3702</v>
      </c>
      <c r="AN3" s="58" t="s">
        <v>3703</v>
      </c>
      <c r="AO3" s="58" t="s">
        <v>3704</v>
      </c>
      <c r="AP3" s="58" t="s">
        <v>3705</v>
      </c>
      <c r="AQ3" s="58" t="s">
        <v>3706</v>
      </c>
      <c r="AR3" s="58" t="s">
        <v>3707</v>
      </c>
      <c r="AS3" s="58" t="s">
        <v>3165</v>
      </c>
    </row>
    <row r="4" spans="1:45" x14ac:dyDescent="0.2">
      <c r="A4" t="s">
        <v>8</v>
      </c>
      <c r="B4" t="s">
        <v>5463</v>
      </c>
      <c r="C4" t="s">
        <v>20</v>
      </c>
      <c r="D4" t="s">
        <v>3173</v>
      </c>
      <c r="E4" t="s">
        <v>3174</v>
      </c>
      <c r="F4" t="s">
        <v>3175</v>
      </c>
      <c r="G4" t="s">
        <v>3176</v>
      </c>
      <c r="H4" t="s">
        <v>3367</v>
      </c>
      <c r="I4" t="s">
        <v>9</v>
      </c>
      <c r="J4" t="s">
        <v>88</v>
      </c>
      <c r="K4" t="s">
        <v>89</v>
      </c>
      <c r="L4" t="s">
        <v>10</v>
      </c>
      <c r="M4" t="s">
        <v>3179</v>
      </c>
      <c r="N4" t="s">
        <v>3180</v>
      </c>
      <c r="O4" t="s">
        <v>3407</v>
      </c>
      <c r="P4" t="s">
        <v>3182</v>
      </c>
      <c r="Q4" t="s">
        <v>14</v>
      </c>
      <c r="R4" t="s">
        <v>3186</v>
      </c>
      <c r="S4" t="s">
        <v>3187</v>
      </c>
      <c r="T4" t="s">
        <v>3185</v>
      </c>
      <c r="U4" t="s">
        <v>220</v>
      </c>
      <c r="V4" t="s">
        <v>419</v>
      </c>
      <c r="W4" t="s">
        <v>3371</v>
      </c>
      <c r="X4" t="s">
        <v>3372</v>
      </c>
      <c r="Y4" t="s">
        <v>504</v>
      </c>
      <c r="Z4" t="s">
        <v>3188</v>
      </c>
      <c r="AA4" t="s">
        <v>931</v>
      </c>
      <c r="AB4" t="s">
        <v>701</v>
      </c>
      <c r="AC4" t="s">
        <v>836</v>
      </c>
      <c r="AD4" t="s">
        <v>1264</v>
      </c>
      <c r="AE4" t="s">
        <v>1449</v>
      </c>
      <c r="AF4" t="s">
        <v>3708</v>
      </c>
      <c r="AG4" t="s">
        <v>3709</v>
      </c>
      <c r="AH4" t="s">
        <v>1661</v>
      </c>
      <c r="AI4" t="s">
        <v>3710</v>
      </c>
      <c r="AJ4" t="s">
        <v>3275</v>
      </c>
      <c r="AK4" t="s">
        <v>3276</v>
      </c>
      <c r="AL4" t="s">
        <v>3277</v>
      </c>
      <c r="AM4" t="s">
        <v>3376</v>
      </c>
      <c r="AN4" t="s">
        <v>564</v>
      </c>
      <c r="AO4" t="s">
        <v>3711</v>
      </c>
      <c r="AP4" t="s">
        <v>3712</v>
      </c>
      <c r="AQ4" t="s">
        <v>3713</v>
      </c>
      <c r="AR4" t="s">
        <v>3714</v>
      </c>
      <c r="AS4" t="s">
        <v>3219</v>
      </c>
    </row>
    <row r="5" spans="1:45" x14ac:dyDescent="0.2">
      <c r="A5" s="55"/>
      <c r="B5" s="55"/>
      <c r="C5" s="55"/>
      <c r="D5" s="55" t="str">
        <f>IF(Barrier[[#This Row],[Road Name]]="","",VLOOKUP(Barrier[[#This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c r="AF5" s="55"/>
      <c r="AG5" s="55"/>
      <c r="AH5" s="55"/>
      <c r="AI5" s="55"/>
      <c r="AJ5" s="55" t="str">
        <f>IF(AND(ISNUMBER(F5),ISNUMBER(G5)),G5-F5,"")</f>
        <v/>
      </c>
      <c r="AK5" s="55"/>
      <c r="AL5" s="55"/>
      <c r="AM5" s="55"/>
      <c r="AN5" s="55"/>
      <c r="AO5" s="55"/>
      <c r="AP5" s="55"/>
      <c r="AQ5" s="55"/>
      <c r="AR5" s="55"/>
      <c r="AS5" s="55"/>
    </row>
    <row r="6" spans="1:45" x14ac:dyDescent="0.2">
      <c r="A6" s="55"/>
      <c r="B6" s="55"/>
      <c r="C6" s="55"/>
      <c r="D6" s="55" t="str">
        <f>IF(Barrier[[#This Row],[Road Name]]="","",VLOOKUP(Barrier[[#This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t="str">
        <f>IF(AND(ISNUMBER(F6),ISNUMBER(G6)),G6-F6,"")</f>
        <v/>
      </c>
      <c r="AK6" s="55"/>
      <c r="AL6" s="55"/>
      <c r="AM6" s="55"/>
      <c r="AN6" s="55"/>
      <c r="AO6" s="55"/>
      <c r="AP6" s="55"/>
      <c r="AQ6" s="55"/>
      <c r="AR6" s="55"/>
      <c r="AS6" s="55"/>
    </row>
    <row r="7" spans="1:45" x14ac:dyDescent="0.2">
      <c r="A7" s="55"/>
      <c r="B7" s="55"/>
      <c r="C7" s="55"/>
      <c r="D7" s="55" t="str">
        <f>IF(Barrier[[#This Row],[Road Name]]="","",VLOOKUP(Barrier[[#This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t="str">
        <f>IF(AND(ISNUMBER(F7),ISNUMBER(G7)),G7-F7,"")</f>
        <v/>
      </c>
      <c r="AK7" s="55"/>
      <c r="AL7" s="55"/>
      <c r="AM7" s="55"/>
      <c r="AN7" s="55"/>
      <c r="AO7" s="55"/>
      <c r="AP7" s="55"/>
      <c r="AQ7" s="55"/>
      <c r="AR7" s="55"/>
      <c r="AS7" s="55"/>
    </row>
    <row r="8" spans="1:45" x14ac:dyDescent="0.2">
      <c r="A8" s="55"/>
      <c r="B8" s="55"/>
      <c r="C8" s="55"/>
      <c r="D8" s="55" t="str">
        <f>IF(Barrier[[#This Row],[Road Name]]="","",VLOOKUP(Barrier[[#This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t="str">
        <f>IF(AND(ISNUMBER(F8),ISNUMBER(G8)),G8-F8,"")</f>
        <v/>
      </c>
      <c r="AK8" s="55"/>
      <c r="AL8" s="55"/>
      <c r="AM8" s="55"/>
      <c r="AN8" s="55"/>
      <c r="AO8" s="55"/>
      <c r="AP8" s="55"/>
      <c r="AQ8" s="55"/>
      <c r="AR8" s="55"/>
      <c r="AS8" s="55"/>
    </row>
    <row r="9" spans="1:45" x14ac:dyDescent="0.2">
      <c r="A9" s="55"/>
      <c r="B9" s="55"/>
      <c r="C9" s="55"/>
      <c r="D9" s="55" t="str">
        <f>IF(Barrier[[#This Row],[Road Name]]="","",VLOOKUP(Barrier[[#This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t="str">
        <f>IF(AND(ISNUMBER(F9),ISNUMBER(G9)),G9-F9,"")</f>
        <v/>
      </c>
      <c r="AK9" s="55"/>
      <c r="AL9" s="55"/>
      <c r="AM9" s="55"/>
      <c r="AN9" s="55"/>
      <c r="AO9" s="55"/>
      <c r="AP9" s="55"/>
      <c r="AQ9" s="55"/>
      <c r="AR9" s="55"/>
      <c r="AS9" s="55"/>
    </row>
  </sheetData>
  <conditionalFormatting sqref="O5:O9">
    <cfRule type="expression" dxfId="64" priority="12" stopIfTrue="1">
      <formula>OR($K5="Planned", $K5="Designed", $K5="Under Construction")</formula>
    </cfRule>
  </conditionalFormatting>
  <conditionalFormatting sqref="O5:Y9 AL5:AR9 AA5:AJ9 A5:A9 D5:M9">
    <cfRule type="containsBlanks" dxfId="63" priority="16" stopIfTrue="1">
      <formula>LEN(TRIM(A5))=0</formula>
    </cfRule>
  </conditionalFormatting>
  <conditionalFormatting sqref="R5:R9">
    <cfRule type="expression" dxfId="62" priority="13" stopIfTrue="1">
      <formula>NOT(OR($P5="Sealed Road Resurfacing", $P5="Sealed Road Pavement Rehabilitation"))</formula>
    </cfRule>
  </conditionalFormatting>
  <conditionalFormatting sqref="T5:U9">
    <cfRule type="expression" dxfId="61" priority="11" stopIfTrue="1">
      <formula>NOT(OR($K5="Removed", $K5="Decommissioned"))</formula>
    </cfRule>
  </conditionalFormatting>
  <conditionalFormatting sqref="W5:W9">
    <cfRule type="expression" dxfId="60" priority="9" stopIfTrue="1">
      <formula>NOT($V5="Replaces Existing")</formula>
    </cfRule>
  </conditionalFormatting>
  <conditionalFormatting sqref="X5:Y9">
    <cfRule type="expression" dxfId="59" priority="10" stopIfTrue="1">
      <formula>NOT(AND($K5="Removed", OR($V5="Replaced", $V5="Replaces Existing")))</formula>
    </cfRule>
  </conditionalFormatting>
  <conditionalFormatting sqref="AC5:AC9">
    <cfRule type="expression" dxfId="58" priority="7" stopIfTrue="1">
      <formula>NOT(_xlfn.IFNA(VLOOKUP($AA5, nrBarrierTypeFull, 2, 0), 0)&lt;&gt;0)</formula>
    </cfRule>
  </conditionalFormatting>
  <conditionalFormatting sqref="AE5:AE9">
    <cfRule type="expression" dxfId="57" priority="6" stopIfTrue="1">
      <formula>OR($AA5="Other", $AA5="")</formula>
    </cfRule>
  </conditionalFormatting>
  <conditionalFormatting sqref="AF5:AF9">
    <cfRule type="expression" dxfId="56" priority="5" stopIfTrue="1">
      <formula>NOT(_xlfn.IFNA(VLOOKUP($AD5, nrRailingStyleFull, 4, 0), "")=TRUE)</formula>
    </cfRule>
  </conditionalFormatting>
  <conditionalFormatting sqref="AG5:AG9">
    <cfRule type="expression" dxfId="55" priority="4" stopIfTrue="1">
      <formula>NOT(_xlfn.IFNA(VLOOKUP($AD5, nrRailingStyleFull, 3, 0), "")=TRUE)</formula>
    </cfRule>
  </conditionalFormatting>
  <conditionalFormatting sqref="AI5:AI9">
    <cfRule type="expression" dxfId="54" priority="1" stopIfTrue="1">
      <formula>NOT(_xlfn.IFNA(VLOOKUP($AH5, nrPlacementFull, 2, 0), 0)=TRUE)</formula>
    </cfRule>
  </conditionalFormatting>
  <conditionalFormatting sqref="AL5:AL9">
    <cfRule type="expression" dxfId="53" priority="8" stopIfTrue="1">
      <formula>$AK5=""</formula>
    </cfRule>
  </conditionalFormatting>
  <conditionalFormatting sqref="AP5:AP9">
    <cfRule type="expression" dxfId="52" priority="2" stopIfTrue="1">
      <formula>NOT($AO5="Yes")</formula>
    </cfRule>
  </conditionalFormatting>
  <conditionalFormatting sqref="AQ5:AR9">
    <cfRule type="expression" dxfId="51" priority="3" stopIfTrue="1">
      <formula>NOT(_xlfn.IFNA(VLOOKUP($AD5, nrRailingStyleFull, 2, 0), "")=TRUE)</formula>
    </cfRule>
  </conditionalFormatting>
  <dataValidations count="33">
    <dataValidation type="list" allowBlank="1" showInputMessage="1" showErrorMessage="1" sqref="A5:A9" xr:uid="{7980FE9C-4DC5-4EF7-A2BF-D90711C498C3}">
      <formula1>nrAction</formula1>
    </dataValidation>
    <dataValidation type="list" allowBlank="1" showInputMessage="1" showErrorMessage="1" sqref="E5:E9" xr:uid="{8F0FE66B-0F1E-4BB6-B615-5D80BF3D9BFF}">
      <formula1>INDEX(nrRoads,0,1)</formula1>
    </dataValidation>
    <dataValidation type="decimal" allowBlank="1" showInputMessage="1" showErrorMessage="1" sqref="H5:H9" xr:uid="{096A899C-6957-4952-9A9B-CF385F63BDB2}">
      <formula1>0</formula1>
      <formula2>250</formula2>
    </dataValidation>
    <dataValidation type="list" allowBlank="1" showInputMessage="1" showErrorMessage="1" sqref="I5:I9" xr:uid="{0D121E2B-A9C4-4AEE-A068-436C20010746}">
      <formula1>nrSideWithBoth</formula1>
    </dataValidation>
    <dataValidation type="list" allowBlank="1" showInputMessage="1" showErrorMessage="1" sqref="J5:J9" xr:uid="{2A1FDB63-3AC6-45C2-8D5C-B9CBB9DE8A4B}">
      <formula1>nrLaneLocation</formula1>
    </dataValidation>
    <dataValidation type="list" allowBlank="1" showInputMessage="1" showErrorMessage="1" sqref="L5:M9" xr:uid="{A7461939-85C3-43A2-A407-2CACB334A107}">
      <formula1>nrAssetOwnerOrganisation</formula1>
    </dataValidation>
    <dataValidation type="list" allowBlank="1" showInputMessage="1" showErrorMessage="1" sqref="AO5:AO9" xr:uid="{75D890DF-819D-4A18-A963-831157BCC4B4}">
      <formula1>nrYesNo</formula1>
    </dataValidation>
    <dataValidation type="list" allowBlank="1" showInputMessage="1" showErrorMessage="1" sqref="AB5:AB9" xr:uid="{E1194F3B-C46A-47EA-90FC-87606748D6C3}">
      <formula1>INDEX(nrPrimaryBarrierRailMaterial,0,1)</formula1>
    </dataValidation>
    <dataValidation type="list" allowBlank="1" showInputMessage="1" showErrorMessage="1" sqref="AC5:AC9" xr:uid="{8854B031-5EDA-4390-B45E-E0759E8992D9}">
      <formula1>INDEX(nrPrimaryBarrierPostMaterial,0,1)</formula1>
    </dataValidation>
    <dataValidation type="list" allowBlank="1" showInputMessage="1" showErrorMessage="1" sqref="AA5:AA9" xr:uid="{A5E1893A-DE42-4075-B008-B658B4D58747}">
      <formula1>INDEX(nrBarrierType,0,1)</formula1>
    </dataValidation>
    <dataValidation type="list" allowBlank="1" showInputMessage="1" showErrorMessage="1" sqref="AD5:AD9" xr:uid="{5C1427B6-84E2-44EC-9C33-F762588F3CB5}">
      <formula1>INDEX(nrRailingStyle,0,1)</formula1>
    </dataValidation>
    <dataValidation type="list" allowBlank="1" showInputMessage="1" showErrorMessage="1" sqref="AE5:AE9" xr:uid="{617086B0-1770-42DC-8664-29BE9AECC35F}">
      <formula1>INDEX(nrRailingMake,0,1)</formula1>
    </dataValidation>
    <dataValidation type="list" allowBlank="1" showInputMessage="1" showErrorMessage="1" sqref="AF5:AF9" xr:uid="{D0A079AA-F7AC-41D2-9D0D-FBD66894313B}">
      <formula1>INDEX(nrYesNo,0,1)</formula1>
    </dataValidation>
    <dataValidation type="decimal" allowBlank="1" showInputMessage="1" showErrorMessage="1" sqref="AG5:AG9" xr:uid="{F2DC8A0B-B2AA-4B2A-9943-B6DC88ADAE8F}">
      <formula1>0</formula1>
      <formula2>50</formula2>
    </dataValidation>
    <dataValidation type="list" allowBlank="1" showInputMessage="1" showErrorMessage="1" sqref="AH5:AH9" xr:uid="{67919E23-8A2E-439A-9643-40781FF58CA6}">
      <formula1>INDEX(nrPlacement,0,1)</formula1>
    </dataValidation>
    <dataValidation type="list" allowBlank="1" showInputMessage="1" showErrorMessage="1" sqref="AL5:AL9" xr:uid="{64D03120-3779-4331-A178-C60F934FC2A5}">
      <formula1>nrAdjustReason</formula1>
    </dataValidation>
    <dataValidation type="decimal" allowBlank="1" showInputMessage="1" showErrorMessage="1" sqref="AM5:AM9" xr:uid="{A240133B-1CF1-4A52-B55B-1D52FEC117CE}">
      <formula1>0</formula1>
      <formula2>2</formula2>
    </dataValidation>
    <dataValidation type="list" allowBlank="1" showInputMessage="1" showErrorMessage="1" sqref="AN5:AN9" xr:uid="{8A39295E-F8E0-4E7D-8527-F875ED376D9E}">
      <formula1>INDEX(nrGroundFixMethod,0,1)</formula1>
    </dataValidation>
    <dataValidation type="list" allowBlank="1" showInputMessage="1" showErrorMessage="1" sqref="N5:N9" xr:uid="{276C6653-FF35-4BC9-B1C4-1B577C8B53AD}">
      <formula1>nrSubOrganisation</formula1>
    </dataValidation>
    <dataValidation type="list" allowBlank="1" showInputMessage="1" showErrorMessage="1" promptTitle="Asset Status" prompt="What is the status of this asset? Mandatory." sqref="K5:K9" xr:uid="{D17D0059-04CD-4028-80CC-85AFC943BEE7}">
      <formula1>nrAssetStatus</formula1>
    </dataValidation>
    <dataValidation allowBlank="1" showInputMessage="1" showErrorMessage="1" promptTitle="Length" prompt="Calculated from End - Start. Use Adjustment field to adjust to exact length._x000a_(m)." sqref="AJ5:AJ9" xr:uid="{1A7E32D1-64ED-493A-8EE9-F9D4BDE93385}"/>
    <dataValidation type="decimal" allowBlank="1" showInputMessage="1" showErrorMessage="1" promptTitle="Original Cost" prompt="Please Enter Value _x000a_Conditional, Mandatory if 'Work Origin' is 'Sealed Road Resurfacing', 'Sealed Road Pavement Rehabilitation', otherwise optional." sqref="R5:R9" xr:uid="{AABAA9D2-C2E4-4629-9893-BA911D44269D}">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T5:T9" xr:uid="{864F04EF-2A49-47DD-8D09-35FDB92A5EF5}">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U5:U9" xr:uid="{D6E5BD7C-2923-4784-92C3-3140839E8CF2}">
      <formula1>INDEX(nrRemovalReason,0,1)</formula1>
    </dataValidation>
    <dataValidation type="list" allowBlank="1" showInputMessage="1" showErrorMessage="1" promptTitle="Replacement Status" prompt="Please select value from list_x000a_Mandatory" sqref="V5:V9" xr:uid="{960B1894-9A17-48D2-AB40-493FFF996444}">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O5:O9" xr:uid="{EDF3EEF8-CA00-42EC-B4DC-18155BEC0D98}"/>
    <dataValidation allowBlank="1" showInputMessage="1" showErrorMessage="1" promptTitle="Replacement ID" prompt="Please enter identifier Conditional, Mandatory if 'Asset Status' is 'Removed' AND 'Replacement Status' is 'Replaces Exisiting', 'Replaced', otherwise must not be populated." sqref="X5:X9" xr:uid="{D0E99AA9-D0BF-43E1-8492-AF429A78B9A0}"/>
    <dataValidation allowBlank="1" showInputMessage="1" showErrorMessage="1" promptTitle="Asset Design Life" prompt="Please Enter Value Mandatory" sqref="P5:P9" xr:uid="{ECC7FE9F-57FA-4E8B-9140-63B05C9A0212}"/>
    <dataValidation type="list" allowBlank="1" showInputMessage="1" showErrorMessage="1" promptTitle="NLTP Funded?" prompt="Please select Yes or No Mandatory" sqref="S5:S9" xr:uid="{145A63D5-E272-4388-813A-5A1533639729}">
      <formula1>INDEX(nrYesNo,0,1)</formula1>
    </dataValidation>
    <dataValidation type="list" allowBlank="1" showInputMessage="1" showErrorMessage="1" promptTitle="Work Origin" prompt="Please select value from list Mandatory" sqref="Q5:Q9" xr:uid="{D104527D-AC26-46B7-A0F1-6BF1FF5DF23D}">
      <formula1>INDEX(nrWorkOrigin,0,1)</formula1>
    </dataValidation>
    <dataValidation allowBlank="1" showInputMessage="1" showErrorMessage="1" promptTitle="Prior ID" prompt="Please enter identifier Conditional, Mandatory if 'Replacement Status' is 'Replaces Exisiting', otherwise must not be populated." sqref="W5:W9" xr:uid="{B218DFCE-3041-48F4-A5BA-DD3E671983B1}"/>
    <dataValidation type="list" allowBlank="1" showInputMessage="1" showErrorMessage="1" promptTitle="Replacement Reason" prompt="Please select value from list Conditional, Mandatory if 'Asset Status' is 'Removed' AND 'Replacement Status' is 'Replaces Existing', 'Replaced', otherwise ust not be populated." sqref="Y5:Y9" xr:uid="{6EC2DC0A-F8E9-4021-86C5-BB9193FA9AF5}">
      <formula1>nrReplacementReason</formula1>
    </dataValidation>
    <dataValidation type="decimal" allowBlank="1" showInputMessage="1" showErrorMessage="1" sqref="AK5:AK9" xr:uid="{5DB2988D-B5CB-4EF9-B865-9D854AC86B2C}">
      <formula1>0</formula1>
      <formula2>99999</formula2>
    </dataValidation>
  </dataValidations>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01E1E-434C-4136-AF17-07D49C2A3FCC}">
  <sheetPr>
    <tabColor theme="7" tint="0.59999389629810485"/>
  </sheetPr>
  <dimension ref="A1:AA9"/>
  <sheetViews>
    <sheetView workbookViewId="0">
      <pane xSplit="7" ySplit="4" topLeftCell="H5" activePane="bottomRight" state="frozen"/>
      <selection pane="topRight" activeCell="G1" sqref="G1"/>
      <selection pane="bottomLeft" activeCell="A3" sqref="A3"/>
      <selection pane="bottomRight" activeCell="A10" sqref="A10"/>
    </sheetView>
  </sheetViews>
  <sheetFormatPr defaultRowHeight="12.75" x14ac:dyDescent="0.2"/>
  <cols>
    <col min="3" max="3" width="10.28515625" customWidth="1"/>
    <col min="4" max="4" width="10.7109375" customWidth="1"/>
    <col min="5" max="5" width="15.140625" customWidth="1"/>
    <col min="8" max="8" width="27.85546875" customWidth="1"/>
    <col min="9" max="9" width="33.140625" customWidth="1"/>
    <col min="10" max="10" width="28.85546875" customWidth="1"/>
    <col min="11" max="11" width="22.42578125" customWidth="1"/>
    <col min="12" max="12" width="17.7109375" customWidth="1"/>
    <col min="13" max="13" width="18.140625" customWidth="1"/>
    <col min="14" max="14" width="30.7109375" customWidth="1"/>
    <col min="15" max="15" width="16.42578125" customWidth="1"/>
    <col min="16" max="16" width="15.7109375" customWidth="1"/>
    <col min="17" max="17" width="15.42578125" customWidth="1"/>
    <col min="18" max="18" width="17.7109375" customWidth="1"/>
    <col min="19" max="19" width="20.7109375" customWidth="1"/>
    <col min="20" max="20" width="11" customWidth="1"/>
    <col min="21" max="21" width="17.140625" customWidth="1"/>
    <col min="22" max="22" width="21.7109375" customWidth="1"/>
    <col min="23" max="23" width="12.140625" customWidth="1"/>
    <col min="24" max="24" width="28.7109375" customWidth="1"/>
    <col min="25" max="25" width="16.28515625" customWidth="1"/>
    <col min="26" max="26" width="13.5703125" customWidth="1"/>
    <col min="27" max="27" width="22" bestFit="1" customWidth="1"/>
  </cols>
  <sheetData>
    <row r="1" spans="1:27" ht="123" customHeight="1" x14ac:dyDescent="0.2">
      <c r="A1" s="52" t="s">
        <v>3061</v>
      </c>
      <c r="B1" s="52" t="s">
        <v>5462</v>
      </c>
      <c r="C1" s="52" t="s">
        <v>3062</v>
      </c>
      <c r="D1" s="52" t="s">
        <v>3063</v>
      </c>
      <c r="E1" s="52" t="s">
        <v>3064</v>
      </c>
      <c r="F1" s="52" t="s">
        <v>3065</v>
      </c>
      <c r="G1" s="52" t="s">
        <v>3298</v>
      </c>
      <c r="H1" s="52" t="s">
        <v>3070</v>
      </c>
      <c r="I1" s="52" t="s">
        <v>3071</v>
      </c>
      <c r="J1" s="52" t="s">
        <v>3072</v>
      </c>
      <c r="K1" s="53" t="s">
        <v>3073</v>
      </c>
      <c r="L1" s="52" t="s">
        <v>3074</v>
      </c>
      <c r="M1" s="52" t="s">
        <v>3075</v>
      </c>
      <c r="N1" s="52" t="s">
        <v>3077</v>
      </c>
      <c r="O1" s="52" t="s">
        <v>3078</v>
      </c>
      <c r="P1" s="52" t="s">
        <v>3079</v>
      </c>
      <c r="Q1" s="52" t="s">
        <v>3300</v>
      </c>
      <c r="R1" s="52" t="s">
        <v>3301</v>
      </c>
      <c r="S1" s="52" t="s">
        <v>3302</v>
      </c>
      <c r="T1" s="52" t="s">
        <v>3303</v>
      </c>
      <c r="U1" s="53" t="s">
        <v>3304</v>
      </c>
      <c r="V1" s="52" t="s">
        <v>3305</v>
      </c>
      <c r="W1" s="52" t="s">
        <v>3080</v>
      </c>
      <c r="X1" s="53" t="s">
        <v>3715</v>
      </c>
      <c r="Y1" s="53" t="s">
        <v>3716</v>
      </c>
      <c r="Z1" s="53" t="s">
        <v>3663</v>
      </c>
      <c r="AA1" s="53" t="s">
        <v>3233</v>
      </c>
    </row>
    <row r="2" spans="1:27" ht="15" customHeight="1" x14ac:dyDescent="0.2">
      <c r="A2" s="24"/>
      <c r="C2" s="24"/>
      <c r="D2" s="24"/>
      <c r="E2" s="24"/>
      <c r="F2" s="24"/>
      <c r="G2" s="24"/>
      <c r="H2" s="24"/>
      <c r="I2" s="24"/>
      <c r="J2" s="24"/>
      <c r="K2" s="23"/>
      <c r="L2" s="24"/>
      <c r="M2" s="24"/>
      <c r="N2" s="24"/>
      <c r="O2" s="24"/>
      <c r="P2" s="24"/>
      <c r="Q2" s="24"/>
      <c r="R2" s="24"/>
      <c r="S2" s="24"/>
      <c r="T2" s="24"/>
      <c r="U2" s="23"/>
      <c r="V2" s="24"/>
      <c r="W2" s="24"/>
      <c r="X2" s="23"/>
      <c r="Y2" s="23"/>
      <c r="Z2" s="23"/>
      <c r="AA2" s="23"/>
    </row>
    <row r="3" spans="1:27" ht="15" customHeight="1" x14ac:dyDescent="0.2">
      <c r="A3" s="24"/>
      <c r="B3" s="47"/>
      <c r="C3" s="24"/>
      <c r="D3" s="24"/>
      <c r="E3" s="24"/>
      <c r="F3" s="24"/>
      <c r="G3" s="24"/>
      <c r="H3" s="24"/>
      <c r="I3" s="24"/>
      <c r="J3" s="24"/>
      <c r="K3" s="23"/>
      <c r="L3" s="24"/>
      <c r="M3" s="24"/>
      <c r="N3" s="24"/>
      <c r="O3" s="24"/>
      <c r="P3" s="24"/>
      <c r="Q3" s="24"/>
      <c r="R3" s="24"/>
      <c r="S3" s="24"/>
      <c r="T3" s="24"/>
      <c r="U3" s="23"/>
      <c r="V3" s="24"/>
      <c r="W3" s="24"/>
      <c r="X3" s="23"/>
      <c r="Y3" s="23"/>
      <c r="Z3" s="23"/>
      <c r="AA3" s="23"/>
    </row>
    <row r="4" spans="1:27" x14ac:dyDescent="0.2">
      <c r="A4" t="s">
        <v>8</v>
      </c>
      <c r="B4" t="s">
        <v>5463</v>
      </c>
      <c r="C4" t="s">
        <v>20</v>
      </c>
      <c r="D4" t="s">
        <v>3173</v>
      </c>
      <c r="E4" t="s">
        <v>3174</v>
      </c>
      <c r="F4" t="s">
        <v>3175</v>
      </c>
      <c r="G4" t="s">
        <v>3176</v>
      </c>
      <c r="H4" t="s">
        <v>89</v>
      </c>
      <c r="I4" t="s">
        <v>10</v>
      </c>
      <c r="J4" t="s">
        <v>3179</v>
      </c>
      <c r="K4" t="s">
        <v>3180</v>
      </c>
      <c r="L4" t="s">
        <v>3407</v>
      </c>
      <c r="M4" t="s">
        <v>3182</v>
      </c>
      <c r="N4" t="s">
        <v>14</v>
      </c>
      <c r="O4" t="s">
        <v>3186</v>
      </c>
      <c r="P4" t="s">
        <v>3187</v>
      </c>
      <c r="Q4" t="s">
        <v>3185</v>
      </c>
      <c r="R4" t="s">
        <v>220</v>
      </c>
      <c r="S4" t="s">
        <v>419</v>
      </c>
      <c r="T4" t="s">
        <v>3371</v>
      </c>
      <c r="U4" t="s">
        <v>3372</v>
      </c>
      <c r="V4" t="s">
        <v>504</v>
      </c>
      <c r="W4" t="s">
        <v>3188</v>
      </c>
      <c r="X4" t="s">
        <v>690</v>
      </c>
      <c r="Y4" t="s">
        <v>3275</v>
      </c>
      <c r="Z4" t="s">
        <v>3276</v>
      </c>
      <c r="AA4" t="s">
        <v>3277</v>
      </c>
    </row>
    <row r="5" spans="1:27" x14ac:dyDescent="0.2">
      <c r="A5" s="55"/>
      <c r="B5" s="55"/>
      <c r="C5" s="55"/>
      <c r="D5" s="55" t="str">
        <f>IF(Motorcycle_Attachment[[#This Row],[Road Name]]="","",VLOOKUP(Motorcycle_Attachment[[#This Row],[Road Name]],road_names[],2,0))</f>
        <v/>
      </c>
      <c r="E5" s="55"/>
      <c r="F5" s="55"/>
      <c r="G5" s="55"/>
      <c r="H5" s="55"/>
      <c r="I5" s="55"/>
      <c r="J5" s="55"/>
      <c r="K5" s="55"/>
      <c r="L5" s="55"/>
      <c r="M5" s="55"/>
      <c r="N5" s="55"/>
      <c r="O5" s="55"/>
      <c r="P5" s="55"/>
      <c r="Q5" s="55"/>
      <c r="R5" s="55"/>
      <c r="S5" s="55"/>
      <c r="T5" s="55"/>
      <c r="U5" s="55"/>
      <c r="V5" s="55"/>
      <c r="W5" s="55"/>
      <c r="X5" s="55"/>
      <c r="Y5" s="55" t="str">
        <f>IF(AND(ISNUMBER(F5),ISNUMBER(G5)),G5-F5,"")</f>
        <v/>
      </c>
      <c r="Z5" s="55"/>
      <c r="AA5" s="55"/>
    </row>
    <row r="6" spans="1:27" x14ac:dyDescent="0.2">
      <c r="A6" s="55"/>
      <c r="B6" s="55"/>
      <c r="C6" s="55"/>
      <c r="D6" s="55" t="str">
        <f>IF(Motorcycle_Attachment[[#This Row],[Road Name]]="","",VLOOKUP(Motorcycle_Attachment[[#This Row],[Road Name]],road_names[],2,0))</f>
        <v/>
      </c>
      <c r="E6" s="55"/>
      <c r="F6" s="55"/>
      <c r="G6" s="55"/>
      <c r="H6" s="55"/>
      <c r="I6" s="55"/>
      <c r="J6" s="55"/>
      <c r="K6" s="55"/>
      <c r="L6" s="55"/>
      <c r="M6" s="55"/>
      <c r="N6" s="55"/>
      <c r="O6" s="55"/>
      <c r="P6" s="55"/>
      <c r="Q6" s="55"/>
      <c r="R6" s="55"/>
      <c r="S6" s="55"/>
      <c r="T6" s="55"/>
      <c r="U6" s="55"/>
      <c r="V6" s="55"/>
      <c r="W6" s="55"/>
      <c r="X6" s="55"/>
      <c r="Y6" s="55" t="str">
        <f>IF(AND(ISNUMBER(F6),ISNUMBER(G6)),G6-F6,"")</f>
        <v/>
      </c>
      <c r="Z6" s="55"/>
      <c r="AA6" s="55"/>
    </row>
    <row r="7" spans="1:27" x14ac:dyDescent="0.2">
      <c r="A7" s="55"/>
      <c r="B7" s="55"/>
      <c r="C7" s="55"/>
      <c r="D7" s="55" t="str">
        <f>IF(Motorcycle_Attachment[[#This Row],[Road Name]]="","",VLOOKUP(Motorcycle_Attachment[[#This Row],[Road Name]],road_names[],2,0))</f>
        <v/>
      </c>
      <c r="E7" s="55"/>
      <c r="F7" s="55"/>
      <c r="G7" s="55"/>
      <c r="H7" s="55"/>
      <c r="I7" s="55"/>
      <c r="J7" s="55"/>
      <c r="K7" s="55"/>
      <c r="L7" s="55"/>
      <c r="M7" s="55"/>
      <c r="N7" s="55"/>
      <c r="O7" s="55"/>
      <c r="P7" s="55"/>
      <c r="Q7" s="55"/>
      <c r="R7" s="55"/>
      <c r="S7" s="55"/>
      <c r="T7" s="55"/>
      <c r="U7" s="55"/>
      <c r="V7" s="55"/>
      <c r="W7" s="55"/>
      <c r="X7" s="55"/>
      <c r="Y7" s="55" t="str">
        <f>IF(AND(ISNUMBER(F7),ISNUMBER(G7)),G7-F7,"")</f>
        <v/>
      </c>
      <c r="Z7" s="55"/>
      <c r="AA7" s="55"/>
    </row>
    <row r="8" spans="1:27" x14ac:dyDescent="0.2">
      <c r="A8" s="55"/>
      <c r="B8" s="55"/>
      <c r="C8" s="55"/>
      <c r="D8" s="55" t="str">
        <f>IF(Motorcycle_Attachment[[#This Row],[Road Name]]="","",VLOOKUP(Motorcycle_Attachment[[#This Row],[Road Name]],road_names[],2,0))</f>
        <v/>
      </c>
      <c r="E8" s="55"/>
      <c r="F8" s="55"/>
      <c r="G8" s="55"/>
      <c r="H8" s="55"/>
      <c r="I8" s="55"/>
      <c r="J8" s="55"/>
      <c r="K8" s="55"/>
      <c r="L8" s="55"/>
      <c r="M8" s="55"/>
      <c r="N8" s="55"/>
      <c r="O8" s="55"/>
      <c r="P8" s="55"/>
      <c r="Q8" s="55"/>
      <c r="R8" s="55"/>
      <c r="S8" s="55"/>
      <c r="T8" s="55"/>
      <c r="U8" s="55"/>
      <c r="V8" s="55"/>
      <c r="W8" s="55"/>
      <c r="X8" s="55"/>
      <c r="Y8" s="55" t="str">
        <f>IF(AND(ISNUMBER(F8),ISNUMBER(G8)),G8-F8,"")</f>
        <v/>
      </c>
      <c r="Z8" s="55"/>
      <c r="AA8" s="55"/>
    </row>
    <row r="9" spans="1:27" x14ac:dyDescent="0.2">
      <c r="A9" s="55"/>
      <c r="B9" s="55"/>
      <c r="C9" s="55"/>
      <c r="D9" s="55" t="str">
        <f>IF(Motorcycle_Attachment[[#This Row],[Road Name]]="","",VLOOKUP(Motorcycle_Attachment[[#This Row],[Road Name]],road_names[],2,0))</f>
        <v/>
      </c>
      <c r="E9" s="55"/>
      <c r="F9" s="55"/>
      <c r="G9" s="55"/>
      <c r="H9" s="55"/>
      <c r="I9" s="55"/>
      <c r="J9" s="55"/>
      <c r="K9" s="55"/>
      <c r="L9" s="55"/>
      <c r="M9" s="55"/>
      <c r="N9" s="55"/>
      <c r="O9" s="55"/>
      <c r="P9" s="55"/>
      <c r="Q9" s="55"/>
      <c r="R9" s="55"/>
      <c r="S9" s="55"/>
      <c r="T9" s="55"/>
      <c r="U9" s="55"/>
      <c r="V9" s="55"/>
      <c r="W9" s="55"/>
      <c r="X9" s="55"/>
      <c r="Y9" s="55" t="str">
        <f>IF(AND(ISNUMBER(F9),ISNUMBER(G9)),G9-F9,"")</f>
        <v/>
      </c>
      <c r="Z9" s="55"/>
      <c r="AA9" s="55"/>
    </row>
  </sheetData>
  <conditionalFormatting sqref="L5:L9">
    <cfRule type="expression" dxfId="50" priority="5" stopIfTrue="1">
      <formula>OR($H5="Planned", $H5="Designed", $H5="Under Construction")</formula>
    </cfRule>
  </conditionalFormatting>
  <conditionalFormatting sqref="L5:V9 AA5:AA9 A5:A9 D5:J9 X5:Y9">
    <cfRule type="containsBlanks" dxfId="49" priority="9" stopIfTrue="1">
      <formula>LEN(TRIM(A5))=0</formula>
    </cfRule>
  </conditionalFormatting>
  <conditionalFormatting sqref="O5:O9">
    <cfRule type="expression" dxfId="48" priority="6" stopIfTrue="1">
      <formula>NOT(OR($N5="Sealed Road Resurfacing", $N5="Sealed Road Pavement Rehabilitation"))</formula>
    </cfRule>
  </conditionalFormatting>
  <conditionalFormatting sqref="Q5:R9">
    <cfRule type="expression" dxfId="47" priority="4" stopIfTrue="1">
      <formula>NOT(OR($H5="Removed", $H5="Decommissioned"))</formula>
    </cfRule>
  </conditionalFormatting>
  <conditionalFormatting sqref="T5:T9">
    <cfRule type="expression" dxfId="46" priority="2" stopIfTrue="1">
      <formula>NOT($S5="Replaces Existing")</formula>
    </cfRule>
  </conditionalFormatting>
  <conditionalFormatting sqref="U5:V9">
    <cfRule type="expression" dxfId="45" priority="3" stopIfTrue="1">
      <formula>NOT(AND($H5="Removed", OR($S5="Replaced", $S5="Replaces Existing")))</formula>
    </cfRule>
  </conditionalFormatting>
  <conditionalFormatting sqref="AA5:AA9">
    <cfRule type="expression" dxfId="44" priority="1" stopIfTrue="1">
      <formula>$Z5=""</formula>
    </cfRule>
  </conditionalFormatting>
  <dataValidations count="21">
    <dataValidation type="list" allowBlank="1" showInputMessage="1" showErrorMessage="1" sqref="E5:E9" xr:uid="{04B78FE2-6B16-4BD9-B9EB-06320280B512}">
      <formula1>INDEX(nrRoads,0,1)</formula1>
    </dataValidation>
    <dataValidation type="list" allowBlank="1" showInputMessage="1" showErrorMessage="1" sqref="A5:A9" xr:uid="{15BEFF3F-4810-4F58-A748-558310931609}">
      <formula1>nrAction</formula1>
    </dataValidation>
    <dataValidation type="list" allowBlank="1" showInputMessage="1" showErrorMessage="1" promptTitle="Asset Status" prompt="What is the status of this asset? Mandatory." sqref="H5:H9" xr:uid="{EDFDD9FA-43FE-4DB6-96A1-32B0194BC35A}">
      <formula1>nrAssetStatus</formula1>
    </dataValidation>
    <dataValidation type="list" allowBlank="1" showInputMessage="1" showErrorMessage="1" sqref="I5:I9" xr:uid="{BBCFDB68-47BC-43A5-9E08-FBCB32F3D938}">
      <formula1>INDEX(nrAssetOwnerOrganisation,0,1)</formula1>
    </dataValidation>
    <dataValidation type="list" allowBlank="1" showInputMessage="1" showErrorMessage="1" sqref="J5:J9" xr:uid="{57B1E2DA-8608-42B6-B12A-001E176A11C0}">
      <formula1>nrAssetOwnerOrganisation</formula1>
    </dataValidation>
    <dataValidation type="list" allowBlank="1" showInputMessage="1" showErrorMessage="1" sqref="X5:X9" xr:uid="{1F20356C-DE2A-4A36-B26C-4338972D8246}">
      <formula1>INDEX(nrMotorCycleAttachment,0,1)</formula1>
    </dataValidation>
    <dataValidation type="list" allowBlank="1" showInputMessage="1" showErrorMessage="1" sqref="K5:K9" xr:uid="{3ED4C0F0-D1F0-42D8-B8DE-F895F94B0E25}">
      <formula1>nrSubOrganisation</formula1>
    </dataValidation>
    <dataValidation type="list" allowBlank="1" showInputMessage="1" showErrorMessage="1" sqref="AA5:AA9" xr:uid="{B73F20DE-4CE6-4751-BD5E-D4F95A89B8DD}">
      <formula1>nrAdjustReason</formula1>
    </dataValidation>
    <dataValidation allowBlank="1" showInputMessage="1" showErrorMessage="1" promptTitle="Length" prompt="Calculated from End - Start. Use Adjustment field to adjust to exact length._x000a_(m)." sqref="Y5:Y9" xr:uid="{A64CEE82-049D-418B-9981-B9187377A580}"/>
    <dataValidation type="list" allowBlank="1" showInputMessage="1" showErrorMessage="1" promptTitle="Replacement Reason" prompt="Please select value from list Conditional, Mandatory if 'Asset Status' is 'Removed' AND 'Replacement Status' is 'Replaces Existing', 'Replaced', otherwise ust not be populated." sqref="V5:V9" xr:uid="{7C208438-DC63-48DE-AD3F-EFB9A111E9C7}">
      <formula1>nrReplacementReason</formula1>
    </dataValidation>
    <dataValidation allowBlank="1" showInputMessage="1" showErrorMessage="1" promptTitle="Prior ID" prompt="Please enter identifier Conditional, Mandatory if 'Replacement Status' is 'Replaces Exisiting', otherwise must not be populated." sqref="T5:T9" xr:uid="{174E4B8C-A751-493D-B806-894E7B17C170}"/>
    <dataValidation type="list" allowBlank="1" showInputMessage="1" showErrorMessage="1" promptTitle="Work Origin" prompt="Please select value from list Mandatory" sqref="N5:N9" xr:uid="{70E1206C-F45A-4ECE-B4B0-BC96D7FA0062}">
      <formula1>INDEX(nrWorkOrigin,0,1)</formula1>
    </dataValidation>
    <dataValidation type="list" allowBlank="1" showInputMessage="1" showErrorMessage="1" promptTitle="NLTP Funded?" prompt="Please select Yes or No Mandatory" sqref="P5:P9" xr:uid="{E1611ACA-D5E4-4E41-8E6A-4E9B334CA56F}">
      <formula1>INDEX(nrYesNo,0,1)</formula1>
    </dataValidation>
    <dataValidation allowBlank="1" showInputMessage="1" showErrorMessage="1" promptTitle="Asset Design Life" prompt="Please Enter Value Mandatory" sqref="M5:M9" xr:uid="{94EB8889-6319-4CED-BE19-73A1D82632CF}"/>
    <dataValidation allowBlank="1" showInputMessage="1" showErrorMessage="1" promptTitle="Replacement ID" prompt="Please enter identifier Conditional, Mandatory if 'Asset Status' is 'Removed' AND 'Replacement Status' is 'Replaces Exisiting', 'Replaced', otherwise must not be populated." sqref="U5:U9" xr:uid="{F2B59CC8-C21E-4EAC-AB93-3DBE34281BA4}"/>
    <dataValidation allowBlank="1" showInputMessage="1" showErrorMessage="1" promptTitle="Installation Date" prompt="Please enter a valid date dd/mm/yyyy_x000a_Conditional, Mandatory if 'Asset Status' is NOT 'Planned', 'Designed', 'Under Construction', otherwise must not be populated." sqref="L5:L9" xr:uid="{CEF2B35F-86EF-4911-BBB7-69C00DFA77C2}"/>
    <dataValidation type="list" allowBlank="1" showInputMessage="1" showErrorMessage="1" promptTitle="Replacement Status" prompt="Please select value from list_x000a_Mandatory" sqref="S5:S9" xr:uid="{9CD10A4C-46D2-4A65-A9B1-33578483E187}">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R5:R9" xr:uid="{ACC022B5-B6F3-47CD-B7F8-990BFE007D26}">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Q5:Q9" xr:uid="{15E60D54-A5EF-4989-914D-DEC21B4E2F68}">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O5:O9" xr:uid="{545A757D-A165-4978-9EAF-72514DCD1CA7}">
      <formula1>0</formula1>
      <formula2>999999999</formula2>
    </dataValidation>
    <dataValidation type="decimal" allowBlank="1" showInputMessage="1" showErrorMessage="1" sqref="Z5:Z9" xr:uid="{B92B8941-3720-46FA-BFED-385E5CAE5BAD}">
      <formula1>0</formula1>
      <formula2>99999</formula2>
    </dataValidation>
  </dataValidations>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834F4-CF93-439F-8FEA-8ABD01A1CEC8}">
  <sheetPr>
    <tabColor theme="7" tint="0.59999389629810485"/>
  </sheetPr>
  <dimension ref="A1:AE9"/>
  <sheetViews>
    <sheetView workbookViewId="0">
      <pane xSplit="6" ySplit="4" topLeftCell="S5" activePane="bottomRight" state="frozen"/>
      <selection pane="topRight" activeCell="F1" sqref="F1"/>
      <selection pane="bottomLeft" activeCell="A5" sqref="A5"/>
      <selection pane="bottomRight" activeCell="A10" sqref="A10"/>
    </sheetView>
  </sheetViews>
  <sheetFormatPr defaultRowHeight="12.75" x14ac:dyDescent="0.2"/>
  <cols>
    <col min="3" max="3" width="10.28515625" customWidth="1"/>
    <col min="4" max="4" width="10.7109375" customWidth="1"/>
    <col min="5" max="5" width="15.140625" customWidth="1"/>
    <col min="6" max="6" width="10.5703125" customWidth="1"/>
    <col min="9" max="9" width="16.7109375" customWidth="1"/>
    <col min="10" max="10" width="33.140625" customWidth="1"/>
    <col min="11" max="11" width="28.85546875" customWidth="1"/>
    <col min="12" max="12" width="22.42578125" customWidth="1"/>
    <col min="13" max="13" width="17.7109375" customWidth="1"/>
    <col min="14" max="14" width="18.140625" customWidth="1"/>
    <col min="15" max="15" width="33" customWidth="1"/>
    <col min="16" max="16" width="24.42578125" customWidth="1"/>
    <col min="17" max="17" width="18.5703125" customWidth="1"/>
    <col min="18" max="18" width="15.42578125" customWidth="1"/>
    <col min="19" max="19" width="17.7109375" customWidth="1"/>
    <col min="20" max="20" width="20.7109375" customWidth="1"/>
    <col min="21" max="21" width="11" customWidth="1"/>
    <col min="22" max="22" width="17.140625" customWidth="1"/>
    <col min="23" max="23" width="21.7109375" customWidth="1"/>
    <col min="24" max="24" width="12.140625" customWidth="1"/>
    <col min="25" max="25" width="27.28515625" bestFit="1" customWidth="1"/>
    <col min="26" max="26" width="26.42578125" customWidth="1"/>
    <col min="27" max="27" width="28.42578125" customWidth="1"/>
    <col min="28" max="28" width="21" customWidth="1"/>
    <col min="29" max="29" width="30.85546875" customWidth="1"/>
    <col min="30" max="30" width="25.85546875" customWidth="1"/>
    <col min="31" max="31" width="24.7109375" customWidth="1"/>
  </cols>
  <sheetData>
    <row r="1" spans="1:31" ht="123" customHeight="1" x14ac:dyDescent="0.2">
      <c r="A1" s="52" t="s">
        <v>3061</v>
      </c>
      <c r="B1" s="52" t="s">
        <v>5462</v>
      </c>
      <c r="C1" s="52" t="s">
        <v>3062</v>
      </c>
      <c r="D1" s="52" t="s">
        <v>3063</v>
      </c>
      <c r="E1" s="52" t="s">
        <v>3064</v>
      </c>
      <c r="F1" s="52" t="s">
        <v>3065</v>
      </c>
      <c r="G1" s="52" t="s">
        <v>3298</v>
      </c>
      <c r="H1" s="52" t="s">
        <v>3297</v>
      </c>
      <c r="I1" s="52" t="s">
        <v>3070</v>
      </c>
      <c r="J1" s="52" t="s">
        <v>3071</v>
      </c>
      <c r="K1" s="52" t="s">
        <v>3072</v>
      </c>
      <c r="L1" s="53" t="s">
        <v>3073</v>
      </c>
      <c r="M1" s="52" t="s">
        <v>3074</v>
      </c>
      <c r="N1" s="52" t="s">
        <v>3075</v>
      </c>
      <c r="O1" s="53" t="s">
        <v>3077</v>
      </c>
      <c r="P1" s="53" t="s">
        <v>3078</v>
      </c>
      <c r="Q1" s="53" t="s">
        <v>3079</v>
      </c>
      <c r="R1" s="52" t="s">
        <v>3300</v>
      </c>
      <c r="S1" s="52" t="s">
        <v>3301</v>
      </c>
      <c r="T1" s="52" t="s">
        <v>3302</v>
      </c>
      <c r="U1" s="52" t="s">
        <v>3303</v>
      </c>
      <c r="V1" s="53" t="s">
        <v>3304</v>
      </c>
      <c r="W1" s="52" t="s">
        <v>3305</v>
      </c>
      <c r="X1" s="52" t="s">
        <v>3080</v>
      </c>
      <c r="Y1" s="53" t="s">
        <v>3717</v>
      </c>
      <c r="Z1" s="53" t="s">
        <v>3718</v>
      </c>
      <c r="AA1" s="53" t="s">
        <v>3719</v>
      </c>
      <c r="AB1" s="53" t="s">
        <v>3720</v>
      </c>
      <c r="AC1" s="53" t="s">
        <v>3721</v>
      </c>
      <c r="AD1" s="53" t="s">
        <v>3722</v>
      </c>
      <c r="AE1" s="53" t="s">
        <v>3723</v>
      </c>
    </row>
    <row r="2" spans="1:31" ht="15" customHeight="1" x14ac:dyDescent="0.2">
      <c r="A2" s="24"/>
      <c r="D2" s="22"/>
      <c r="H2" s="24"/>
      <c r="M2" s="22"/>
      <c r="N2" s="22"/>
      <c r="R2" s="22"/>
      <c r="V2" s="23"/>
      <c r="Y2" s="23"/>
      <c r="AA2" s="23"/>
      <c r="AB2" s="23"/>
      <c r="AE2" s="23"/>
    </row>
    <row r="3" spans="1:31" ht="15" customHeight="1" x14ac:dyDescent="0.2">
      <c r="B3" s="47"/>
      <c r="C3" t="s">
        <v>3119</v>
      </c>
      <c r="D3" t="s">
        <v>7</v>
      </c>
      <c r="F3" t="s">
        <v>3332</v>
      </c>
      <c r="G3" t="s">
        <v>3123</v>
      </c>
      <c r="H3" t="s">
        <v>3122</v>
      </c>
      <c r="I3" t="s">
        <v>3333</v>
      </c>
      <c r="J3" t="s">
        <v>3125</v>
      </c>
      <c r="L3" t="s">
        <v>3335</v>
      </c>
      <c r="M3" t="s">
        <v>3336</v>
      </c>
      <c r="N3" t="s">
        <v>3724</v>
      </c>
      <c r="O3" t="s">
        <v>3131</v>
      </c>
      <c r="P3" t="s">
        <v>3132</v>
      </c>
      <c r="Q3" t="s">
        <v>3133</v>
      </c>
      <c r="R3" t="s">
        <v>3337</v>
      </c>
      <c r="S3" t="s">
        <v>3338</v>
      </c>
      <c r="T3" t="s">
        <v>3339</v>
      </c>
      <c r="U3" t="s">
        <v>3340</v>
      </c>
      <c r="V3" t="s">
        <v>3341</v>
      </c>
      <c r="W3" t="s">
        <v>3342</v>
      </c>
      <c r="Y3" t="s">
        <v>3725</v>
      </c>
      <c r="Z3" t="s">
        <v>3726</v>
      </c>
      <c r="AA3" t="s">
        <v>3727</v>
      </c>
      <c r="AB3" t="s">
        <v>3728</v>
      </c>
      <c r="AC3" t="s">
        <v>3729</v>
      </c>
      <c r="AE3" t="s">
        <v>3165</v>
      </c>
    </row>
    <row r="4" spans="1:31" x14ac:dyDescent="0.2">
      <c r="A4" t="s">
        <v>8</v>
      </c>
      <c r="B4" t="s">
        <v>5463</v>
      </c>
      <c r="C4" t="s">
        <v>20</v>
      </c>
      <c r="D4" t="s">
        <v>3173</v>
      </c>
      <c r="E4" t="s">
        <v>3174</v>
      </c>
      <c r="F4" t="s">
        <v>3366</v>
      </c>
      <c r="G4" t="s">
        <v>3367</v>
      </c>
      <c r="H4" t="s">
        <v>9</v>
      </c>
      <c r="I4" t="s">
        <v>89</v>
      </c>
      <c r="J4" t="s">
        <v>10</v>
      </c>
      <c r="K4" t="s">
        <v>3179</v>
      </c>
      <c r="L4" t="s">
        <v>3180</v>
      </c>
      <c r="M4" t="s">
        <v>3407</v>
      </c>
      <c r="N4" t="s">
        <v>3182</v>
      </c>
      <c r="O4" t="s">
        <v>14</v>
      </c>
      <c r="P4" t="s">
        <v>3186</v>
      </c>
      <c r="Q4" t="s">
        <v>3187</v>
      </c>
      <c r="R4" t="s">
        <v>3185</v>
      </c>
      <c r="S4" t="s">
        <v>220</v>
      </c>
      <c r="T4" t="s">
        <v>419</v>
      </c>
      <c r="U4" t="s">
        <v>3371</v>
      </c>
      <c r="V4" t="s">
        <v>3372</v>
      </c>
      <c r="W4" t="s">
        <v>504</v>
      </c>
      <c r="X4" t="s">
        <v>3188</v>
      </c>
      <c r="Y4" t="s">
        <v>3730</v>
      </c>
      <c r="Z4" t="s">
        <v>3731</v>
      </c>
      <c r="AA4" t="s">
        <v>791</v>
      </c>
      <c r="AB4" t="s">
        <v>3732</v>
      </c>
      <c r="AC4" t="s">
        <v>3733</v>
      </c>
      <c r="AD4" t="s">
        <v>3734</v>
      </c>
      <c r="AE4" t="s">
        <v>3219</v>
      </c>
    </row>
    <row r="5" spans="1:31" x14ac:dyDescent="0.2">
      <c r="A5" s="55"/>
      <c r="B5" s="55"/>
      <c r="C5" s="55"/>
      <c r="D5" s="55" t="str">
        <f>IF(Barrier_Terminal[[#This Row],[Road Name]]="","",VLOOKUP(Barrier_Terminal[[#This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row>
    <row r="6" spans="1:31" x14ac:dyDescent="0.2">
      <c r="A6" s="55"/>
      <c r="B6" s="55"/>
      <c r="C6" s="55"/>
      <c r="D6" s="55" t="str">
        <f>IF(Barrier_Terminal[[#This Row],[Road Name]]="","",VLOOKUP(Barrier_Terminal[[#This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row>
    <row r="7" spans="1:31" x14ac:dyDescent="0.2">
      <c r="A7" s="55"/>
      <c r="B7" s="55"/>
      <c r="C7" s="55"/>
      <c r="D7" s="55" t="str">
        <f>IF(Barrier_Terminal[[#This Row],[Road Name]]="","",VLOOKUP(Barrier_Terminal[[#This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row>
    <row r="8" spans="1:31" x14ac:dyDescent="0.2">
      <c r="A8" s="55"/>
      <c r="B8" s="55"/>
      <c r="C8" s="55"/>
      <c r="D8" s="55" t="str">
        <f>IF(Barrier_Terminal[[#This Row],[Road Name]]="","",VLOOKUP(Barrier_Terminal[[#This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row>
    <row r="9" spans="1:31" x14ac:dyDescent="0.2">
      <c r="A9" s="55"/>
      <c r="B9" s="55"/>
      <c r="C9" s="55"/>
      <c r="D9" s="55" t="str">
        <f>IF(Barrier_Terminal[[#This Row],[Road Name]]="","",VLOOKUP(Barrier_Terminal[[#This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row>
  </sheetData>
  <conditionalFormatting sqref="M5:M9">
    <cfRule type="expression" dxfId="43" priority="5" stopIfTrue="1">
      <formula>OR($I5="Planned", $I5="Designed", $I5="Under Construction")</formula>
    </cfRule>
  </conditionalFormatting>
  <conditionalFormatting sqref="M5:W9 Y5:AC9 A5:A9 D5:K9">
    <cfRule type="containsBlanks" dxfId="42" priority="8" stopIfTrue="1">
      <formula>LEN(TRIM(A5))=0</formula>
    </cfRule>
  </conditionalFormatting>
  <conditionalFormatting sqref="P5:P9">
    <cfRule type="expression" dxfId="41" priority="6" stopIfTrue="1">
      <formula>NOT(OR($O5="Sealed Road Resurfacing", $O5="Sealed Road Pavement Rehabilitation"))</formula>
    </cfRule>
  </conditionalFormatting>
  <conditionalFormatting sqref="R5:S9">
    <cfRule type="expression" dxfId="40" priority="4" stopIfTrue="1">
      <formula>NOT(OR($I5="Removed", $I5="Decommissioned"))</formula>
    </cfRule>
  </conditionalFormatting>
  <conditionalFormatting sqref="U5:U9">
    <cfRule type="expression" dxfId="39" priority="2" stopIfTrue="1">
      <formula>NOT($T5="Replaces Existing")</formula>
    </cfRule>
  </conditionalFormatting>
  <conditionalFormatting sqref="V5:W9">
    <cfRule type="expression" dxfId="38" priority="3" stopIfTrue="1">
      <formula>NOT(AND($I5="Removed", OR($T5="Replaced", $T5="Replaces Existing")))</formula>
    </cfRule>
  </conditionalFormatting>
  <conditionalFormatting sqref="Z5:Z9">
    <cfRule type="expression" dxfId="37" priority="1" stopIfTrue="1">
      <formula>NOT($Y5="Yes")</formula>
    </cfRule>
  </conditionalFormatting>
  <dataValidations xWindow="1279" yWindow="461" count="25">
    <dataValidation type="list" allowBlank="1" showInputMessage="1" showErrorMessage="1" sqref="K5:K9" xr:uid="{D99CAEBC-6D23-4B3D-850D-7B9C521D54D8}">
      <formula1>nrAssetOwnerOrganisation</formula1>
    </dataValidation>
    <dataValidation type="list" allowBlank="1" showInputMessage="1" showErrorMessage="1" sqref="J5:J9" xr:uid="{78ADDB62-FBF3-4443-BFB1-32E71BF6F544}">
      <formula1>INDEX(nrAssetOwnerOrganisation,0,1)</formula1>
    </dataValidation>
    <dataValidation type="list" allowBlank="1" showInputMessage="1" showErrorMessage="1" sqref="I5:I9" xr:uid="{F3893228-78FA-4150-9B29-9188F5ACD945}">
      <formula1>nrAssetStatus</formula1>
    </dataValidation>
    <dataValidation type="list" allowBlank="1" showInputMessage="1" showErrorMessage="1" sqref="A5:A9" xr:uid="{E7BF42B8-3C1E-4477-BAEB-6DB717432354}">
      <formula1>nrAction</formula1>
    </dataValidation>
    <dataValidation type="list" allowBlank="1" showInputMessage="1" showErrorMessage="1" sqref="E5:E9" xr:uid="{ED174007-D466-4772-8BB4-AB1613B834C6}">
      <formula1>INDEX(nrRoads,0,1)</formula1>
    </dataValidation>
    <dataValidation type="list" allowBlank="1" showInputMessage="1" showErrorMessage="1" promptTitle="Attached To Non-Barrier Asset" prompt="Select Yes or No._x000a_Mandatory." sqref="AC5:AC9" xr:uid="{316A50B4-6AF7-468C-86D4-EFCB2F602E9D}">
      <formula1>nrYesNo</formula1>
    </dataValidation>
    <dataValidation type="list" allowBlank="1" showInputMessage="1" showErrorMessage="1" promptTitle="Barrier Terminal Type" prompt="Please select value from list_x000a_Mandatory" sqref="AA5:AA9" xr:uid="{F98A2386-8815-4968-B7B3-A789CF126EAE}">
      <formula1>INDEX(nrBarrierTerminalType,0,1)</formula1>
    </dataValidation>
    <dataValidation type="list" allowBlank="1" showInputMessage="1" showErrorMessage="1" promptTitle="Reflectorised Disks" prompt="Please select Yes or No_x000a_Mandatory" sqref="AB5:AB9" xr:uid="{BE098D85-4BEE-42B0-9754-1DAC14A9028C}">
      <formula1>nrYesNo</formula1>
    </dataValidation>
    <dataValidation type="decimal" allowBlank="1" showInputMessage="1" showErrorMessage="1" sqref="G5:G9" xr:uid="{AAB61662-CC29-4977-BC9C-EE07232F6A7E}">
      <formula1>0</formula1>
      <formula2>999</formula2>
    </dataValidation>
    <dataValidation type="list" allowBlank="1" showInputMessage="1" showErrorMessage="1" sqref="H5:H9" xr:uid="{5022EF3D-7A2E-485A-90F7-F05364F6F74E}">
      <formula1>nrSideWithBoth</formula1>
    </dataValidation>
    <dataValidation type="list" allowBlank="1" showInputMessage="1" showErrorMessage="1" sqref="L5:L9" xr:uid="{E60C9443-F5A8-4D3B-9D50-D86E0298EE3C}">
      <formula1>nrSubOrganisation</formula1>
    </dataValidation>
    <dataValidation type="list" allowBlank="1" showInputMessage="1" showErrorMessage="1" promptTitle="Faces Oncoming Traffic" prompt="Please select Yes or No_x000a_Conditional, Mandatory if 'True Terminal?' is Yes, otherwise must not be populated." sqref="Z5:Z9" xr:uid="{468CDE09-B27D-4B0A-B65B-C8C5AE7B26A4}">
      <formula1>nrYesNo</formula1>
    </dataValidation>
    <dataValidation type="list" allowBlank="1" showInputMessage="1" showErrorMessage="1" promptTitle="True Terminal" prompt="Please select Yes or No_x000a_Mandatory" sqref="Y5:Y9" xr:uid="{9765F734-F010-4F77-880C-0070C7A2DED4}">
      <formula1>nrYesNo</formula1>
    </dataValidation>
    <dataValidation allowBlank="1" showInputMessage="1" showErrorMessage="1" promptTitle="Other Connected Asset ID" prompt="Please enter RAMM ID._x000a_Optional. Mandatory if 'Attached To Non-Barrier Asset' is Yes." sqref="AD5:AD9" xr:uid="{BD71CAE5-7460-420E-9ACB-6E92C1C74981}"/>
    <dataValidation allowBlank="1" showInputMessage="1" showErrorMessage="1" promptTitle="Installation Date" prompt="Please enter a valid date dd/mm/yyyy_x000a_Conditional, Mandatory if 'Asset Status' is NOT 'Planned', 'Designed', 'Under Construction', otherwise must not be populated." sqref="M5:M9" xr:uid="{A6E09E05-DF65-4CEE-859B-2C5FAAE9DD76}"/>
    <dataValidation type="list" allowBlank="1" showInputMessage="1" showErrorMessage="1" promptTitle="Replacement Status" prompt="Please select value from list_x000a_Mandatory" sqref="T5:T9" xr:uid="{C679F5A7-4600-417B-BE95-6B34236DA43B}">
      <formula1>INDEX(nrReplacementStatus,0,1)</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W5:W9" xr:uid="{6A61DB27-BD0E-4CFA-B8C6-8879B7FC598B}">
      <formula1>nrReplacementReason</formula1>
    </dataValidation>
    <dataValidation allowBlank="1" showInputMessage="1" showErrorMessage="1" promptTitle="Prior ID" prompt="Please enter identifier Conditional, Mandatory if 'Replacement Status' is 'Replaces Exisiting', otherwise must not be populated." sqref="U5:U9" xr:uid="{6F8854C4-9B0B-47AF-A503-1485B2F58B2A}"/>
    <dataValidation type="list" allowBlank="1" showInputMessage="1" showErrorMessage="1" promptTitle="Removal Reason" prompt="Please select value from list_x000a_Conditional, Mandatory if 'Asset Status' is 'Removed', 'Decommissioned', otherwise must not be populated." sqref="S5:S9" xr:uid="{FE8F485B-BE58-46AC-952C-BF1A7836A90F}">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R5:R9" xr:uid="{E2A88268-5639-4DD3-8BA2-D2E8549A6460}">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P5:P9" xr:uid="{058999C5-908B-4BA2-9AA1-23C1ACD0B2F8}">
      <formula1>0</formula1>
      <formula2>999999999</formula2>
    </dataValidation>
    <dataValidation type="list" allowBlank="1" showInputMessage="1" showErrorMessage="1" promptTitle="Work Origin" prompt="Please select value from list Mandatory" sqref="O5:O9" xr:uid="{5C11FA5F-A48F-4176-9390-36368454D670}">
      <formula1>INDEX(nrWorkOrigin,0,1)</formula1>
    </dataValidation>
    <dataValidation type="list" allowBlank="1" showInputMessage="1" showErrorMessage="1" promptTitle="NLTP Funded?" prompt="Please select Yes or No Mandatory" sqref="Q5:Q9" xr:uid="{2BEB723B-4761-4D99-884F-B1DFFA0DABC5}">
      <formula1>INDEX(nrYesNo,0,1)</formula1>
    </dataValidation>
    <dataValidation allowBlank="1" showInputMessage="1" showErrorMessage="1" promptTitle="Asset Design Life" prompt="Please Enter Value Mandatory" sqref="N5:N9" xr:uid="{3C4E50DD-623E-41C3-99C4-CEBC3F31AD93}"/>
    <dataValidation allowBlank="1" showInputMessage="1" showErrorMessage="1" promptTitle="Replacement ID" prompt="Please enter identifier Conditional, Mandatory if 'Asset Status' is 'Removed' AND 'Replacement Status' is 'Replaces Exisiting', 'Replaced', otherwise must not be populated." sqref="V5:V9" xr:uid="{3E2CE9D3-A3B6-462B-9896-9DB31A981AE8}"/>
  </dataValidations>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9A01-384F-45FF-A611-D63D0D10666A}">
  <sheetPr>
    <tabColor theme="7" tint="0.59999389629810485"/>
  </sheetPr>
  <dimension ref="A1:AE9"/>
  <sheetViews>
    <sheetView workbookViewId="0">
      <pane xSplit="7" ySplit="4" topLeftCell="O5" activePane="bottomRight" state="frozen"/>
      <selection pane="topRight" activeCell="G1" sqref="G1"/>
      <selection pane="bottomLeft" activeCell="A5" sqref="A5"/>
      <selection pane="bottomRight" activeCell="B10" sqref="B10"/>
    </sheetView>
  </sheetViews>
  <sheetFormatPr defaultRowHeight="12.75" x14ac:dyDescent="0.2"/>
  <cols>
    <col min="3" max="3" width="10.28515625" customWidth="1"/>
    <col min="4" max="4" width="9.85546875" customWidth="1"/>
    <col min="5" max="5" width="13.28515625" customWidth="1"/>
    <col min="10" max="10" width="18.5703125" customWidth="1"/>
    <col min="11" max="11" width="36.28515625" customWidth="1"/>
    <col min="12" max="12" width="32.5703125" customWidth="1"/>
    <col min="13" max="13" width="22.7109375" customWidth="1"/>
    <col min="14" max="14" width="17.7109375" customWidth="1"/>
    <col min="15" max="15" width="18.140625" customWidth="1"/>
    <col min="16" max="16" width="25.7109375" customWidth="1"/>
    <col min="17" max="17" width="23.85546875" customWidth="1"/>
    <col min="18" max="18" width="23.140625" customWidth="1"/>
    <col min="19" max="19" width="16.42578125" customWidth="1"/>
    <col min="20" max="20" width="17.7109375" customWidth="1"/>
    <col min="21" max="21" width="20.7109375" customWidth="1"/>
    <col min="22" max="22" width="12.42578125" customWidth="1"/>
    <col min="23" max="23" width="17.140625" customWidth="1"/>
    <col min="24" max="24" width="21.7109375" customWidth="1"/>
    <col min="25" max="25" width="12.140625" customWidth="1"/>
    <col min="26" max="26" width="20.28515625" customWidth="1"/>
    <col min="27" max="28" width="12.5703125" customWidth="1"/>
    <col min="29" max="29" width="12.7109375" customWidth="1"/>
    <col min="30" max="30" width="10.28515625" customWidth="1"/>
    <col min="31" max="31" width="15.140625" customWidth="1"/>
  </cols>
  <sheetData>
    <row r="1" spans="1:31" ht="123" customHeight="1" x14ac:dyDescent="0.2">
      <c r="A1" s="52" t="s">
        <v>3061</v>
      </c>
      <c r="B1" s="52" t="s">
        <v>5462</v>
      </c>
      <c r="C1" s="52" t="s">
        <v>3062</v>
      </c>
      <c r="D1" s="52" t="s">
        <v>3063</v>
      </c>
      <c r="E1" s="52" t="s">
        <v>3064</v>
      </c>
      <c r="F1" s="52" t="s">
        <v>3065</v>
      </c>
      <c r="G1" s="52" t="s">
        <v>3298</v>
      </c>
      <c r="H1" s="52" t="s">
        <v>3298</v>
      </c>
      <c r="I1" s="52" t="s">
        <v>3297</v>
      </c>
      <c r="J1" s="52" t="s">
        <v>3070</v>
      </c>
      <c r="K1" s="52" t="s">
        <v>3071</v>
      </c>
      <c r="L1" s="52" t="s">
        <v>3072</v>
      </c>
      <c r="M1" s="52" t="s">
        <v>3073</v>
      </c>
      <c r="N1" s="52" t="s">
        <v>3074</v>
      </c>
      <c r="O1" s="52" t="s">
        <v>3075</v>
      </c>
      <c r="P1" s="52" t="s">
        <v>3299</v>
      </c>
      <c r="Q1" s="52" t="s">
        <v>3078</v>
      </c>
      <c r="R1" s="52" t="s">
        <v>3079</v>
      </c>
      <c r="S1" s="52" t="s">
        <v>3300</v>
      </c>
      <c r="T1" s="52" t="s">
        <v>3301</v>
      </c>
      <c r="U1" s="52" t="s">
        <v>3302</v>
      </c>
      <c r="V1" s="52" t="s">
        <v>3303</v>
      </c>
      <c r="W1" s="53" t="s">
        <v>3304</v>
      </c>
      <c r="X1" s="52" t="s">
        <v>3305</v>
      </c>
      <c r="Y1" s="52" t="s">
        <v>3080</v>
      </c>
      <c r="Z1" s="52" t="s">
        <v>3735</v>
      </c>
      <c r="AA1" s="52" t="s">
        <v>3687</v>
      </c>
      <c r="AB1" s="53" t="s">
        <v>3688</v>
      </c>
      <c r="AC1" s="52" t="s">
        <v>3736</v>
      </c>
      <c r="AD1" s="52" t="s">
        <v>3737</v>
      </c>
      <c r="AE1" s="52" t="s">
        <v>3738</v>
      </c>
    </row>
    <row r="2" spans="1:31" ht="15" customHeight="1" x14ac:dyDescent="0.2">
      <c r="A2" s="24"/>
      <c r="C2" s="24"/>
      <c r="D2" s="24"/>
      <c r="E2" s="24"/>
      <c r="F2" s="24"/>
      <c r="G2" s="24"/>
      <c r="H2" s="24"/>
      <c r="I2" s="24"/>
      <c r="J2" s="24"/>
      <c r="K2" s="24"/>
      <c r="L2" s="24"/>
      <c r="M2" s="24"/>
      <c r="N2" s="24"/>
      <c r="O2" s="24"/>
      <c r="P2" s="24"/>
      <c r="Q2" s="24"/>
      <c r="R2" s="24"/>
      <c r="S2" s="24"/>
      <c r="T2" s="24"/>
      <c r="U2" s="24"/>
      <c r="V2" s="24"/>
      <c r="W2" s="23"/>
      <c r="X2" s="24"/>
      <c r="Y2" s="24"/>
      <c r="Z2" s="24"/>
      <c r="AA2" s="24"/>
      <c r="AB2" s="24"/>
      <c r="AC2" s="24"/>
      <c r="AD2" s="24"/>
      <c r="AE2" s="24"/>
    </row>
    <row r="3" spans="1:31" ht="15" customHeight="1" x14ac:dyDescent="0.2">
      <c r="A3" s="24"/>
      <c r="B3" s="47"/>
      <c r="C3" s="24"/>
      <c r="D3" s="24"/>
      <c r="E3" s="24"/>
      <c r="F3" s="24"/>
      <c r="G3" s="24"/>
      <c r="H3" s="24"/>
      <c r="I3" s="24"/>
      <c r="J3" s="24"/>
      <c r="K3" s="24"/>
      <c r="L3" s="24"/>
      <c r="M3" s="24"/>
      <c r="N3" s="24"/>
      <c r="O3" s="24"/>
      <c r="P3" s="24"/>
      <c r="Q3" s="24"/>
      <c r="R3" s="24"/>
      <c r="S3" s="24"/>
      <c r="T3" s="24"/>
      <c r="U3" s="24"/>
      <c r="V3" s="24"/>
      <c r="W3" s="23"/>
      <c r="X3" s="24"/>
      <c r="Y3" s="24"/>
      <c r="Z3" s="24"/>
      <c r="AA3" s="24"/>
      <c r="AB3" s="24"/>
      <c r="AC3" s="24"/>
      <c r="AD3" s="24"/>
      <c r="AE3" s="24"/>
    </row>
    <row r="4" spans="1:31" x14ac:dyDescent="0.2">
      <c r="A4" t="s">
        <v>8</v>
      </c>
      <c r="B4" t="s">
        <v>5463</v>
      </c>
      <c r="C4" t="s">
        <v>20</v>
      </c>
      <c r="D4" t="s">
        <v>3173</v>
      </c>
      <c r="E4" t="s">
        <v>3174</v>
      </c>
      <c r="F4" t="s">
        <v>3175</v>
      </c>
      <c r="G4" t="s">
        <v>3176</v>
      </c>
      <c r="H4" t="s">
        <v>3367</v>
      </c>
      <c r="I4" t="s">
        <v>9</v>
      </c>
      <c r="J4" t="s">
        <v>89</v>
      </c>
      <c r="K4" t="s">
        <v>10</v>
      </c>
      <c r="L4" t="s">
        <v>3179</v>
      </c>
      <c r="M4" t="s">
        <v>3180</v>
      </c>
      <c r="N4" t="s">
        <v>3407</v>
      </c>
      <c r="O4" t="s">
        <v>3182</v>
      </c>
      <c r="P4" t="s">
        <v>14</v>
      </c>
      <c r="Q4" t="s">
        <v>3186</v>
      </c>
      <c r="R4" t="s">
        <v>3187</v>
      </c>
      <c r="S4" t="s">
        <v>3185</v>
      </c>
      <c r="T4" t="s">
        <v>220</v>
      </c>
      <c r="U4" t="s">
        <v>419</v>
      </c>
      <c r="V4" t="s">
        <v>3371</v>
      </c>
      <c r="W4" t="s">
        <v>3372</v>
      </c>
      <c r="X4" t="s">
        <v>504</v>
      </c>
      <c r="Y4" t="s">
        <v>3188</v>
      </c>
      <c r="Z4" t="s">
        <v>891</v>
      </c>
      <c r="AA4" t="s">
        <v>1661</v>
      </c>
      <c r="AB4" s="3" t="s">
        <v>4943</v>
      </c>
      <c r="AC4" t="s">
        <v>3377</v>
      </c>
      <c r="AD4" t="s">
        <v>3275</v>
      </c>
      <c r="AE4" t="s">
        <v>88</v>
      </c>
    </row>
    <row r="5" spans="1:31" x14ac:dyDescent="0.2">
      <c r="A5" s="55"/>
      <c r="B5" s="55"/>
      <c r="C5" s="55"/>
      <c r="D5" s="55" t="str">
        <f>IF(Crash_Cushion[[#This Row],[Road Name]]="","",VLOOKUP(Crash_Cushion[[#This Row],[Road Name]],road_names[],2,0))</f>
        <v/>
      </c>
      <c r="E5" s="55"/>
      <c r="F5" s="55"/>
      <c r="G5" s="55"/>
      <c r="H5" s="55"/>
      <c r="I5" s="55"/>
      <c r="J5" s="55"/>
      <c r="K5" s="55"/>
      <c r="L5" s="55"/>
      <c r="M5" s="55"/>
      <c r="N5" s="55"/>
      <c r="O5" s="55"/>
      <c r="P5" s="55"/>
      <c r="Q5" s="55"/>
      <c r="R5" s="55"/>
      <c r="S5" s="55"/>
      <c r="T5" s="55"/>
      <c r="U5" s="55"/>
      <c r="V5" s="55"/>
      <c r="W5" s="55"/>
      <c r="X5" s="55"/>
      <c r="Y5" s="55"/>
      <c r="Z5" s="55"/>
      <c r="AA5" s="55"/>
      <c r="AB5" s="55"/>
      <c r="AC5" s="55"/>
      <c r="AD5" s="55"/>
      <c r="AE5" s="55"/>
    </row>
    <row r="6" spans="1:31" x14ac:dyDescent="0.2">
      <c r="A6" s="55"/>
      <c r="B6" s="55"/>
      <c r="C6" s="55"/>
      <c r="D6" s="55" t="str">
        <f>IF(Crash_Cushion[[#This Row],[Road Name]]="","",VLOOKUP(Crash_Cushion[[#This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row>
    <row r="7" spans="1:31" x14ac:dyDescent="0.2">
      <c r="A7" s="55"/>
      <c r="B7" s="55"/>
      <c r="C7" s="55"/>
      <c r="D7" s="55" t="str">
        <f>IF(Crash_Cushion[[#This Row],[Road Name]]="","",VLOOKUP(Crash_Cushion[[#This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row>
    <row r="8" spans="1:31" x14ac:dyDescent="0.2">
      <c r="A8" s="55"/>
      <c r="B8" s="55"/>
      <c r="C8" s="55"/>
      <c r="D8" s="55" t="str">
        <f>IF(Crash_Cushion[[#This Row],[Road Name]]="","",VLOOKUP(Crash_Cushion[[#This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row>
    <row r="9" spans="1:31" x14ac:dyDescent="0.2">
      <c r="A9" s="55"/>
      <c r="B9" s="55"/>
      <c r="C9" s="55"/>
      <c r="D9" s="55" t="str">
        <f>IF(Crash_Cushion[[#This Row],[Road Name]]="","",VLOOKUP(Crash_Cushion[[#This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row>
  </sheetData>
  <conditionalFormatting sqref="N5:N9">
    <cfRule type="expression" dxfId="36" priority="5" stopIfTrue="1">
      <formula>OR($J5="Planned", $J5="Designed", $J5="Under Construction")</formula>
    </cfRule>
  </conditionalFormatting>
  <conditionalFormatting sqref="N5:X9 Z5:AE9 A5:A9 D5:L9">
    <cfRule type="containsBlanks" dxfId="35" priority="9" stopIfTrue="1">
      <formula>LEN(TRIM(A5))=0</formula>
    </cfRule>
  </conditionalFormatting>
  <conditionalFormatting sqref="Q5:Q9">
    <cfRule type="expression" dxfId="34" priority="6" stopIfTrue="1">
      <formula>NOT(OR($P5="Sealed Road Resurfacing", $P5="Sealed Road Pavement Rehabilitation"))</formula>
    </cfRule>
  </conditionalFormatting>
  <conditionalFormatting sqref="S5:T9">
    <cfRule type="expression" dxfId="33" priority="4" stopIfTrue="1">
      <formula>NOT(OR($J5="Removed", $J5="Decommissioned"))</formula>
    </cfRule>
  </conditionalFormatting>
  <conditionalFormatting sqref="V5:V9">
    <cfRule type="expression" dxfId="32" priority="2" stopIfTrue="1">
      <formula>NOT($U5="Replaces Existing")</formula>
    </cfRule>
  </conditionalFormatting>
  <conditionalFormatting sqref="W5:X9">
    <cfRule type="expression" dxfId="31" priority="3" stopIfTrue="1">
      <formula>NOT(AND($J5="Removed", OR($U5="Replaced", $U5="Replaces Existing")))</formula>
    </cfRule>
  </conditionalFormatting>
  <conditionalFormatting sqref="AB5:AB9">
    <cfRule type="expression" dxfId="30" priority="1" stopIfTrue="1">
      <formula>NOT(_xlfn.IFNA(VLOOKUP($AA5, nrPlacementFull, 2, 0), 0)=TRUE)</formula>
    </cfRule>
  </conditionalFormatting>
  <dataValidations count="25">
    <dataValidation allowBlank="1" showInputMessage="1" showErrorMessage="1" promptTitle="Geometry" prompt="Please enter Geometries based on Priorities LineString 1" sqref="Y5:Y9" xr:uid="{CB760479-B74F-4F8A-ABA9-786D8254BCD8}"/>
    <dataValidation allowBlank="1" showInputMessage="1" showErrorMessage="1" promptTitle="Replacement ID" prompt="Please enter identifier Conditional, Mandatory if 'Asset Status' is 'Removed' AND 'Replacement Status' is 'Replaces Exisiting', 'Replaced', otherwise must not be populated." sqref="W5:W9" xr:uid="{CB951D3F-731C-4E8B-A694-0F7C74D75F4D}"/>
    <dataValidation allowBlank="1" showInputMessage="1" showErrorMessage="1" promptTitle="Prior ID" prompt="Please enter identifier Conditional, Mandatory if 'Replacement Status' is 'Replaces Exisiting', otherwise must not be populated." sqref="V5:V9" xr:uid="{689D1D86-2F3D-4B77-8E44-8D6D6B5F238E}"/>
    <dataValidation allowBlank="1" showInputMessage="1" showErrorMessage="1" promptTitle="Asset Design Life" prompt="Please Enter Value Mandatory" sqref="O5:O9" xr:uid="{B3E90867-BC5D-45F1-93AD-A09FB1E1ED20}"/>
    <dataValidation type="list" allowBlank="1" showInputMessage="1" showErrorMessage="1" promptTitle="NLTP Funded?" prompt="Please select Yes or No Mandatory" sqref="R5:R9" xr:uid="{7DFF8E0B-F6CA-4E5E-968D-84466DB4970B}">
      <formula1>INDEX(nrYesNo,0,1)</formula1>
    </dataValidation>
    <dataValidation type="list" allowBlank="1" showInputMessage="1" showErrorMessage="1" promptTitle="Work Origin" prompt="Please select value from list Mandatory" sqref="P5:P9" xr:uid="{9E21CA56-6C01-41E3-A725-A14AE59FDEEF}">
      <formula1>INDEX(nrWorkOrigin,0,1)</formula1>
    </dataValidation>
    <dataValidation type="list" allowBlank="1" showInputMessage="1" showErrorMessage="1" promptTitle="RCA Sub Organisation" prompt="Please enter description Optional" sqref="M5:M9" xr:uid="{76F2733D-2954-4CA1-BCD3-3FB77577B39C}">
      <formula1>nrSubOrganisation</formula1>
    </dataValidation>
    <dataValidation type="list" allowBlank="1" showInputMessage="1" showErrorMessage="1" promptTitle="Asset Managing Organisation" prompt="Please select value from list Mandatory" sqref="L5:L9" xr:uid="{BC14E0EB-F7BD-437E-9C6E-6D5789022C9C}">
      <formula1>nrAssetOwnerOrganisation</formula1>
    </dataValidation>
    <dataValidation type="list" allowBlank="1" showInputMessage="1" showErrorMessage="1" promptTitle="Asset Owner Organisation" prompt="Please select value from list Mandatory" sqref="K5:K9" xr:uid="{8879D5A9-6186-4F01-870F-AC0C0197E5D1}">
      <formula1>INDEX(nrAssetOwnerOrganisation,0,1)</formula1>
    </dataValidation>
    <dataValidation type="list" allowBlank="1" showInputMessage="1" showErrorMessage="1" promptTitle="Asset Status" prompt="Please select value from list _x000a_Mandatory" sqref="J5:J9" xr:uid="{BB462983-9F3A-4A16-A817-00BFC1BECB70}">
      <formula1>nrAssetStatus</formula1>
    </dataValidation>
    <dataValidation type="list" allowBlank="1" showInputMessage="1" showErrorMessage="1" sqref="I5:I9" xr:uid="{43465682-C888-490E-94B7-4C27ABEC37AB}">
      <formula1>nrSideWithBoth</formula1>
    </dataValidation>
    <dataValidation type="decimal" allowBlank="1" showInputMessage="1" showErrorMessage="1" sqref="H5:H9" xr:uid="{5A1EE2FC-CF51-4CB8-B25D-9B6BB7915CE7}">
      <formula1>0</formula1>
      <formula2>999</formula2>
    </dataValidation>
    <dataValidation type="list" allowBlank="1" showInputMessage="1" showErrorMessage="1" sqref="E5:E9" xr:uid="{F14CD04B-1CF6-4C62-951E-9C80EFA874A3}">
      <formula1>INDEX(nrRoads,0,1)</formula1>
    </dataValidation>
    <dataValidation type="list" allowBlank="1" showInputMessage="1" showErrorMessage="1" sqref="A5:A9" xr:uid="{52F9E211-08DA-42C2-935E-2F6EB5376F7A}">
      <formula1>nrAction</formula1>
    </dataValidation>
    <dataValidation type="list" allowBlank="1" showInputMessage="1" showErrorMessage="1" promptTitle="Crash Cushion Type" prompt="Please select value from list Mandatory" sqref="Z5:Z9" xr:uid="{BA6F7363-2B54-419F-A292-4016C4EED150}">
      <formula1>INDEX(nrCrashCushionType,0,1)</formula1>
    </dataValidation>
    <dataValidation type="list" allowBlank="1" showInputMessage="1" showErrorMessage="1" promptTitle="Placement" prompt="Please select value from list Mandatory" sqref="AA5:AA9" xr:uid="{380F4DF6-8FD2-4B4A-8E79-C49E2559D112}">
      <formula1>INDEX(nrPlacement,0,1)</formula1>
    </dataValidation>
    <dataValidation type="whole" allowBlank="1" showInputMessage="1" showErrorMessage="1" promptTitle="Width" prompt="Please enter a value between 0 and 2 Mandatory" sqref="AC5:AC9" xr:uid="{DC10E1AA-F0C8-4BE5-A56A-7A02FCFA4057}">
      <formula1>0</formula1>
      <formula2>2</formula2>
    </dataValidation>
    <dataValidation type="whole" allowBlank="1" showInputMessage="1" showErrorMessage="1" promptTitle="Length" prompt="Please enter value between 1 and 12 Mandatory" sqref="AD5:AD9" xr:uid="{A81F5D96-FAEE-4F68-982E-311FEADB9CF8}">
      <formula1>1</formula1>
      <formula2>12</formula2>
    </dataValidation>
    <dataValidation type="list" allowBlank="1" showInputMessage="1" showErrorMessage="1" promptTitle="Lane Location" prompt="Please select value from list Mandatory" sqref="AE5:AE9" xr:uid="{3FE67A39-4E1E-4351-AF34-692B82A78C6A}">
      <formula1>nrLaneLocation</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X5:X9" xr:uid="{621083B8-07D6-46F0-BF0C-8AF4A9F0744F}">
      <formula1>nrReplacementReason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N5:N9" xr:uid="{A69C43E0-E7D0-4550-B400-F3271B22076A}"/>
    <dataValidation type="list" allowBlank="1" showInputMessage="1" showErrorMessage="1" promptTitle="Replacement Status" prompt="Please select value from list_x000a_Mandatory" sqref="U5:U9" xr:uid="{6D095934-52F4-47DF-B951-5A28C40D3014}">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T5:T9" xr:uid="{E19C9A4E-D922-4485-A7D5-88912F35D43E}">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S5:S9" xr:uid="{947CB0E1-EB47-4698-8D91-37CBF9FAFDC9}">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Q5:Q9" xr:uid="{8E40E46E-0C32-4FA6-BC74-8AF40A177BAD}">
      <formula1>0</formula1>
      <formula2>999999999</formula2>
    </dataValidation>
  </dataValidation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A6CE9-06CB-4582-9AA9-3D6CAACA42E0}">
  <sheetPr>
    <tabColor theme="8" tint="0.39997558519241921"/>
  </sheetPr>
  <dimension ref="A1:AY8"/>
  <sheetViews>
    <sheetView zoomScaleNormal="100" workbookViewId="0">
      <pane xSplit="7" ySplit="4" topLeftCell="H5" activePane="bottomRight" state="frozen"/>
      <selection pane="topRight" activeCell="G1" sqref="G1"/>
      <selection pane="bottomLeft" activeCell="A5" sqref="A5"/>
      <selection pane="bottomRight" activeCell="M20" sqref="M20"/>
    </sheetView>
  </sheetViews>
  <sheetFormatPr defaultRowHeight="12.75" x14ac:dyDescent="0.2"/>
  <cols>
    <col min="3" max="3" width="10.28515625" customWidth="1"/>
    <col min="4" max="4" width="9.85546875" customWidth="1"/>
    <col min="5" max="5" width="13.85546875" bestFit="1" customWidth="1"/>
    <col min="9" max="9" width="9.42578125" customWidth="1"/>
    <col min="10" max="10" width="12" customWidth="1"/>
    <col min="11" max="11" width="13.5703125" customWidth="1"/>
    <col min="12" max="12" width="17" customWidth="1"/>
    <col min="13" max="13" width="14.5703125" customWidth="1"/>
    <col min="14" max="14" width="13.85546875" customWidth="1"/>
    <col min="15" max="15" width="30.42578125" bestFit="1" customWidth="1"/>
    <col min="16" max="16" width="28.85546875" customWidth="1"/>
    <col min="17" max="17" width="22.42578125" customWidth="1"/>
    <col min="18" max="18" width="17.7109375" customWidth="1"/>
    <col min="19" max="19" width="18.140625" customWidth="1"/>
    <col min="20" max="20" width="32.7109375" bestFit="1" customWidth="1"/>
    <col min="21" max="21" width="14.42578125" customWidth="1"/>
    <col min="22" max="22" width="16" customWidth="1"/>
    <col min="23" max="23" width="15.42578125" customWidth="1"/>
    <col min="24" max="24" width="17.7109375" customWidth="1"/>
    <col min="25" max="25" width="20.7109375" customWidth="1"/>
    <col min="26" max="26" width="11.5703125" customWidth="1"/>
    <col min="27" max="27" width="17.140625" customWidth="1"/>
    <col min="28" max="28" width="21.7109375" customWidth="1"/>
    <col min="29" max="29" width="12.140625" customWidth="1"/>
    <col min="30" max="30" width="19.140625" bestFit="1" customWidth="1"/>
    <col min="31" max="31" width="10.7109375" bestFit="1" customWidth="1"/>
    <col min="32" max="32" width="27.140625" bestFit="1" customWidth="1"/>
    <col min="33" max="33" width="16.28515625" bestFit="1" customWidth="1"/>
    <col min="34" max="34" width="15" bestFit="1" customWidth="1"/>
    <col min="35" max="35" width="30.7109375" bestFit="1" customWidth="1"/>
    <col min="36" max="36" width="19.85546875" bestFit="1" customWidth="1"/>
    <col min="37" max="37" width="18.5703125" bestFit="1" customWidth="1"/>
    <col min="38" max="38" width="11.140625" customWidth="1"/>
    <col min="39" max="40" width="13.5703125" customWidth="1"/>
    <col min="41" max="41" width="13.5703125" bestFit="1" customWidth="1"/>
    <col min="42" max="42" width="16.140625" bestFit="1" customWidth="1"/>
    <col min="43" max="43" width="21.28515625" bestFit="1" customWidth="1"/>
    <col min="44" max="44" width="26" bestFit="1" customWidth="1"/>
    <col min="45" max="45" width="17" bestFit="1" customWidth="1"/>
    <col min="46" max="46" width="23.85546875" bestFit="1" customWidth="1"/>
    <col min="47" max="47" width="21.7109375" customWidth="1"/>
    <col min="48" max="48" width="22.28515625" bestFit="1" customWidth="1"/>
    <col min="49" max="49" width="14.28515625" bestFit="1" customWidth="1"/>
    <col min="50" max="50" width="30" bestFit="1" customWidth="1"/>
    <col min="51" max="51" width="32.28515625" bestFit="1" customWidth="1"/>
    <col min="56" max="56" width="14.42578125" bestFit="1" customWidth="1"/>
    <col min="58" max="58" width="14.42578125" bestFit="1" customWidth="1"/>
  </cols>
  <sheetData>
    <row r="1" spans="1:51" ht="123" customHeight="1" x14ac:dyDescent="0.2">
      <c r="A1" s="52" t="s">
        <v>3061</v>
      </c>
      <c r="B1" s="52" t="s">
        <v>5462</v>
      </c>
      <c r="C1" s="52" t="s">
        <v>3062</v>
      </c>
      <c r="D1" s="52" t="s">
        <v>3063</v>
      </c>
      <c r="E1" s="52" t="s">
        <v>3064</v>
      </c>
      <c r="F1" s="52" t="s">
        <v>3065</v>
      </c>
      <c r="G1" s="52" t="s">
        <v>3298</v>
      </c>
      <c r="H1" s="52" t="s">
        <v>3298</v>
      </c>
      <c r="I1" s="52" t="s">
        <v>3297</v>
      </c>
      <c r="J1" s="53" t="s">
        <v>3662</v>
      </c>
      <c r="K1" s="53" t="s">
        <v>3663</v>
      </c>
      <c r="L1" s="53" t="s">
        <v>3233</v>
      </c>
      <c r="M1" s="53" t="s">
        <v>5009</v>
      </c>
      <c r="N1" s="52" t="s">
        <v>3070</v>
      </c>
      <c r="O1" s="52" t="s">
        <v>3071</v>
      </c>
      <c r="P1" s="52" t="s">
        <v>3072</v>
      </c>
      <c r="Q1" s="52" t="s">
        <v>3655</v>
      </c>
      <c r="R1" s="52" t="s">
        <v>3074</v>
      </c>
      <c r="S1" s="52" t="s">
        <v>3075</v>
      </c>
      <c r="T1" s="52" t="s">
        <v>3077</v>
      </c>
      <c r="U1" s="52" t="s">
        <v>3078</v>
      </c>
      <c r="V1" s="52" t="s">
        <v>3079</v>
      </c>
      <c r="W1" s="52" t="s">
        <v>3300</v>
      </c>
      <c r="X1" s="52" t="s">
        <v>3301</v>
      </c>
      <c r="Y1" s="52" t="s">
        <v>3302</v>
      </c>
      <c r="Z1" s="52" t="s">
        <v>3303</v>
      </c>
      <c r="AA1" s="53" t="s">
        <v>3304</v>
      </c>
      <c r="AB1" s="52" t="s">
        <v>3305</v>
      </c>
      <c r="AC1" s="52" t="s">
        <v>3080</v>
      </c>
      <c r="AD1" s="70" t="s">
        <v>5026</v>
      </c>
      <c r="AE1" s="70" t="s">
        <v>5027</v>
      </c>
      <c r="AF1" s="70" t="s">
        <v>5028</v>
      </c>
      <c r="AG1" s="70" t="s">
        <v>5029</v>
      </c>
      <c r="AH1" s="70" t="s">
        <v>5030</v>
      </c>
      <c r="AI1" s="70" t="s">
        <v>5031</v>
      </c>
      <c r="AJ1" s="70" t="s">
        <v>5032</v>
      </c>
      <c r="AK1" s="70" t="s">
        <v>5033</v>
      </c>
      <c r="AL1" s="70" t="s">
        <v>5034</v>
      </c>
      <c r="AM1" s="70" t="s">
        <v>3280</v>
      </c>
      <c r="AN1" s="70"/>
      <c r="AO1" s="70" t="s">
        <v>5035</v>
      </c>
      <c r="AP1" s="70" t="s">
        <v>5036</v>
      </c>
      <c r="AQ1" s="70" t="s">
        <v>5037</v>
      </c>
      <c r="AR1" s="70" t="s">
        <v>5038</v>
      </c>
      <c r="AS1" s="70" t="s">
        <v>5039</v>
      </c>
      <c r="AT1" s="70" t="s">
        <v>5109</v>
      </c>
      <c r="AU1" s="70" t="s">
        <v>5110</v>
      </c>
      <c r="AV1" s="70" t="s">
        <v>5040</v>
      </c>
      <c r="AW1" s="70" t="s">
        <v>5041</v>
      </c>
      <c r="AX1" s="70" t="s">
        <v>5042</v>
      </c>
      <c r="AY1" s="70" t="s">
        <v>5043</v>
      </c>
    </row>
    <row r="2" spans="1:51" ht="15" customHeight="1" x14ac:dyDescent="0.2"/>
    <row r="3" spans="1:51" s="47" customFormat="1" ht="15" customHeight="1" x14ac:dyDescent="0.2">
      <c r="C3" s="47" t="s">
        <v>3119</v>
      </c>
      <c r="D3" s="47" t="s">
        <v>7</v>
      </c>
      <c r="F3" s="47" t="s">
        <v>3120</v>
      </c>
      <c r="G3" s="47" t="s">
        <v>3121</v>
      </c>
      <c r="H3" s="47" t="s">
        <v>3123</v>
      </c>
      <c r="I3" s="47" t="s">
        <v>3122</v>
      </c>
      <c r="J3" s="47" t="s">
        <v>3258</v>
      </c>
      <c r="K3" s="47" t="s">
        <v>3259</v>
      </c>
      <c r="L3" s="47" t="s">
        <v>3260</v>
      </c>
      <c r="N3" s="47" t="s">
        <v>3333</v>
      </c>
      <c r="O3" s="47" t="s">
        <v>3125</v>
      </c>
      <c r="P3" s="47" t="s">
        <v>3334</v>
      </c>
      <c r="Q3" s="47" t="s">
        <v>3335</v>
      </c>
      <c r="R3" s="47" t="s">
        <v>3336</v>
      </c>
      <c r="S3" s="47" t="s">
        <v>3127</v>
      </c>
      <c r="T3" s="47" t="s">
        <v>3131</v>
      </c>
      <c r="U3" s="47" t="s">
        <v>3132</v>
      </c>
      <c r="V3" s="47" t="s">
        <v>3133</v>
      </c>
      <c r="W3" s="47" t="s">
        <v>3337</v>
      </c>
      <c r="X3" s="47" t="s">
        <v>3338</v>
      </c>
      <c r="Y3" s="47" t="s">
        <v>3339</v>
      </c>
      <c r="Z3" s="47" t="s">
        <v>3340</v>
      </c>
      <c r="AA3" s="47" t="s">
        <v>3341</v>
      </c>
      <c r="AB3" s="47" t="s">
        <v>3342</v>
      </c>
    </row>
    <row r="4" spans="1:51" x14ac:dyDescent="0.2">
      <c r="A4" t="s">
        <v>8</v>
      </c>
      <c r="B4" t="s">
        <v>5463</v>
      </c>
      <c r="C4" t="s">
        <v>20</v>
      </c>
      <c r="D4" t="s">
        <v>3173</v>
      </c>
      <c r="E4" t="s">
        <v>3174</v>
      </c>
      <c r="F4" t="s">
        <v>3175</v>
      </c>
      <c r="G4" t="s">
        <v>3176</v>
      </c>
      <c r="H4" t="s">
        <v>3367</v>
      </c>
      <c r="I4" t="s">
        <v>9</v>
      </c>
      <c r="J4" t="s">
        <v>3275</v>
      </c>
      <c r="K4" t="s">
        <v>3276</v>
      </c>
      <c r="L4" t="s">
        <v>3277</v>
      </c>
      <c r="M4" s="3" t="s">
        <v>3377</v>
      </c>
      <c r="N4" t="s">
        <v>89</v>
      </c>
      <c r="O4" t="s">
        <v>10</v>
      </c>
      <c r="P4" t="s">
        <v>3179</v>
      </c>
      <c r="Q4" t="s">
        <v>3180</v>
      </c>
      <c r="R4" t="s">
        <v>3407</v>
      </c>
      <c r="S4" t="s">
        <v>3182</v>
      </c>
      <c r="T4" t="s">
        <v>14</v>
      </c>
      <c r="U4" t="s">
        <v>3186</v>
      </c>
      <c r="V4" t="s">
        <v>3187</v>
      </c>
      <c r="W4" t="s">
        <v>3185</v>
      </c>
      <c r="X4" t="s">
        <v>220</v>
      </c>
      <c r="Y4" t="s">
        <v>419</v>
      </c>
      <c r="Z4" t="s">
        <v>3371</v>
      </c>
      <c r="AA4" t="s">
        <v>3372</v>
      </c>
      <c r="AB4" t="s">
        <v>504</v>
      </c>
      <c r="AC4" t="s">
        <v>3188</v>
      </c>
      <c r="AD4" t="s">
        <v>5010</v>
      </c>
      <c r="AE4" t="s">
        <v>5011</v>
      </c>
      <c r="AF4" t="s">
        <v>5012</v>
      </c>
      <c r="AG4" t="s">
        <v>5013</v>
      </c>
      <c r="AH4" t="s">
        <v>5014</v>
      </c>
      <c r="AI4" t="s">
        <v>5015</v>
      </c>
      <c r="AJ4" t="s">
        <v>5016</v>
      </c>
      <c r="AK4" t="s">
        <v>5017</v>
      </c>
      <c r="AL4" t="s">
        <v>3278</v>
      </c>
      <c r="AM4" s="3" t="s">
        <v>3280</v>
      </c>
      <c r="AN4" s="3" t="s">
        <v>3183</v>
      </c>
      <c r="AO4" t="s">
        <v>5018</v>
      </c>
      <c r="AP4" t="s">
        <v>5019</v>
      </c>
      <c r="AQ4" t="s">
        <v>3200</v>
      </c>
      <c r="AR4" t="s">
        <v>3202</v>
      </c>
      <c r="AS4" t="s">
        <v>3189</v>
      </c>
      <c r="AT4" t="s">
        <v>5020</v>
      </c>
      <c r="AU4" t="s">
        <v>5021</v>
      </c>
      <c r="AV4" t="s">
        <v>5022</v>
      </c>
      <c r="AW4" t="s">
        <v>5023</v>
      </c>
      <c r="AX4" t="s">
        <v>5024</v>
      </c>
      <c r="AY4" t="s">
        <v>5025</v>
      </c>
    </row>
    <row r="5" spans="1:51" x14ac:dyDescent="0.2">
      <c r="A5" s="55"/>
      <c r="B5" s="55"/>
      <c r="C5" s="55"/>
      <c r="D5" s="55" t="str">
        <f>IF(Pathway[[#This Row],[Road Name]]="","",VLOOKUP(Pathway[[#This Row],[Road Name]],road_names[],2,0))</f>
        <v/>
      </c>
      <c r="E5" s="55"/>
      <c r="F5" s="55"/>
      <c r="G5" s="55"/>
      <c r="H5" s="55"/>
      <c r="I5" s="55"/>
      <c r="J5" s="55" t="str">
        <f>IF(OR(Pathway[[#This Row],[Start]]="", Pathway[[#This Row],[End]]=""), "", Pathway[[#This Row],[End]]-Pathway[[#This Row],[Start]])</f>
        <v/>
      </c>
      <c r="K5" s="55"/>
      <c r="L5" s="55"/>
      <c r="M5" s="55"/>
      <c r="N5" s="55"/>
      <c r="O5" s="55"/>
      <c r="P5" s="55"/>
      <c r="Q5" s="55"/>
      <c r="R5" s="55"/>
      <c r="S5" s="55"/>
      <c r="T5" s="55"/>
      <c r="U5" s="55"/>
      <c r="V5" s="55"/>
      <c r="W5" s="55"/>
      <c r="X5" s="55"/>
      <c r="Y5" s="55"/>
      <c r="Z5" s="55"/>
      <c r="AA5" s="55"/>
      <c r="AB5" s="55"/>
      <c r="AC5" s="55"/>
      <c r="AD5" s="71"/>
      <c r="AE5" s="71"/>
      <c r="AF5" s="71"/>
      <c r="AG5" s="71"/>
      <c r="AH5" s="74"/>
      <c r="AI5" s="71"/>
      <c r="AJ5" s="71"/>
      <c r="AK5" s="74"/>
      <c r="AL5" s="71" t="str">
        <f>IF(OR(Pathway[[#This Row],[Length]]="", Pathway[[#This Row],[Width]]=""), "", Pathway[[#This Row],[Length]]*Pathway[[#This Row],[Width]])</f>
        <v/>
      </c>
      <c r="AM5" s="71"/>
      <c r="AN5" s="71" t="str">
        <f>IF(Pathway[[#This Row],[Area]]="", "",Pathway[[#This Row],[Area]]+Pathway[[#This Row],[Extra Area]])</f>
        <v/>
      </c>
      <c r="AO5" s="71"/>
      <c r="AP5" s="71"/>
      <c r="AQ5" s="71"/>
      <c r="AR5" s="71"/>
      <c r="AS5" s="71"/>
      <c r="AT5" s="71"/>
      <c r="AU5" s="71"/>
      <c r="AV5" s="71"/>
      <c r="AW5" s="71"/>
      <c r="AX5" s="71"/>
      <c r="AY5" s="71"/>
    </row>
    <row r="6" spans="1:51" x14ac:dyDescent="0.2">
      <c r="A6" s="55"/>
      <c r="B6" s="55"/>
      <c r="C6" s="55"/>
      <c r="D6" s="55" t="str">
        <f>IF(Pathway[[#This Row],[Road Name]]="","",VLOOKUP(Pathway[[#This Row],[Road Name]],road_names[],2,0))</f>
        <v/>
      </c>
      <c r="E6" s="55"/>
      <c r="F6" s="55"/>
      <c r="G6" s="55"/>
      <c r="H6" s="55"/>
      <c r="I6" s="55"/>
      <c r="J6" s="55" t="str">
        <f>IF(OR(Pathway[[#This Row],[Start]]="", Pathway[[#This Row],[End]]=""), "", Pathway[[#This Row],[End]]-Pathway[[#This Row],[Start]])</f>
        <v/>
      </c>
      <c r="K6" s="55"/>
      <c r="L6" s="55"/>
      <c r="M6" s="55"/>
      <c r="N6" s="55"/>
      <c r="O6" s="55"/>
      <c r="P6" s="55"/>
      <c r="Q6" s="55"/>
      <c r="R6" s="55"/>
      <c r="S6" s="55"/>
      <c r="T6" s="55"/>
      <c r="U6" s="55"/>
      <c r="V6" s="55"/>
      <c r="W6" s="55"/>
      <c r="X6" s="55"/>
      <c r="Y6" s="55"/>
      <c r="Z6" s="55"/>
      <c r="AA6" s="55"/>
      <c r="AB6" s="55"/>
      <c r="AC6" s="55"/>
      <c r="AD6" s="71"/>
      <c r="AE6" s="71"/>
      <c r="AF6" s="71"/>
      <c r="AG6" s="71"/>
      <c r="AH6" s="74"/>
      <c r="AI6" s="71"/>
      <c r="AJ6" s="71"/>
      <c r="AK6" s="74"/>
      <c r="AL6" s="71" t="str">
        <f>IF(OR(Pathway[[#This Row],[Length]]="", Pathway[[#This Row],[Width]]=""), "", Pathway[[#This Row],[Length]]*Pathway[[#This Row],[Width]])</f>
        <v/>
      </c>
      <c r="AM6" s="71"/>
      <c r="AN6" s="71" t="str">
        <f>IF(Pathway[[#This Row],[Area]]="", "",Pathway[[#This Row],[Area]]+Pathway[[#This Row],[Extra Area]])</f>
        <v/>
      </c>
      <c r="AO6" s="71"/>
      <c r="AP6" s="71"/>
      <c r="AQ6" s="71"/>
      <c r="AR6" s="71"/>
      <c r="AS6" s="71"/>
      <c r="AT6" s="71"/>
      <c r="AU6" s="71"/>
      <c r="AV6" s="71"/>
      <c r="AW6" s="71"/>
      <c r="AX6" s="71"/>
      <c r="AY6" s="71"/>
    </row>
    <row r="7" spans="1:51" x14ac:dyDescent="0.2">
      <c r="A7" s="55"/>
      <c r="B7" s="55"/>
      <c r="C7" s="55"/>
      <c r="D7" s="55" t="str">
        <f>IF(Pathway[[#This Row],[Road Name]]="","",VLOOKUP(Pathway[[#This Row],[Road Name]],road_names[],2,0))</f>
        <v/>
      </c>
      <c r="E7" s="55"/>
      <c r="F7" s="55"/>
      <c r="G7" s="55"/>
      <c r="H7" s="55"/>
      <c r="I7" s="55"/>
      <c r="J7" s="55" t="str">
        <f>IF(OR(Pathway[[#This Row],[Start]]="", Pathway[[#This Row],[End]]=""), "", Pathway[[#This Row],[End]]-Pathway[[#This Row],[Start]])</f>
        <v/>
      </c>
      <c r="K7" s="55"/>
      <c r="L7" s="55"/>
      <c r="M7" s="55"/>
      <c r="N7" s="55"/>
      <c r="O7" s="55"/>
      <c r="P7" s="55"/>
      <c r="Q7" s="55"/>
      <c r="R7" s="55"/>
      <c r="S7" s="55"/>
      <c r="T7" s="55"/>
      <c r="U7" s="55"/>
      <c r="V7" s="55"/>
      <c r="W7" s="55"/>
      <c r="X7" s="55"/>
      <c r="Y7" s="55"/>
      <c r="Z7" s="55"/>
      <c r="AA7" s="55"/>
      <c r="AB7" s="55"/>
      <c r="AC7" s="55"/>
      <c r="AD7" s="71"/>
      <c r="AE7" s="71"/>
      <c r="AF7" s="71"/>
      <c r="AG7" s="71"/>
      <c r="AH7" s="74"/>
      <c r="AI7" s="71"/>
      <c r="AJ7" s="71"/>
      <c r="AK7" s="74"/>
      <c r="AL7" s="71" t="str">
        <f>IF(OR(Pathway[[#This Row],[Length]]="", Pathway[[#This Row],[Width]]=""), "", Pathway[[#This Row],[Length]]*Pathway[[#This Row],[Width]])</f>
        <v/>
      </c>
      <c r="AM7" s="71"/>
      <c r="AN7" s="71" t="str">
        <f>IF(Pathway[[#This Row],[Area]]="", "",Pathway[[#This Row],[Area]]+Pathway[[#This Row],[Extra Area]])</f>
        <v/>
      </c>
      <c r="AO7" s="71"/>
      <c r="AP7" s="71"/>
      <c r="AQ7" s="71"/>
      <c r="AR7" s="71"/>
      <c r="AS7" s="71"/>
      <c r="AT7" s="71"/>
      <c r="AU7" s="71"/>
      <c r="AV7" s="71"/>
      <c r="AW7" s="71"/>
      <c r="AX7" s="71"/>
      <c r="AY7" s="71"/>
    </row>
    <row r="8" spans="1:51" x14ac:dyDescent="0.2">
      <c r="A8" s="55"/>
      <c r="B8" s="55"/>
      <c r="C8" s="55"/>
      <c r="D8" s="55" t="str">
        <f>IF(Pathway[[#This Row],[Road Name]]="","",VLOOKUP(Pathway[[#This Row],[Road Name]],road_names[],2,0))</f>
        <v/>
      </c>
      <c r="E8" s="55"/>
      <c r="F8" s="55"/>
      <c r="G8" s="55"/>
      <c r="H8" s="55"/>
      <c r="I8" s="55"/>
      <c r="J8" s="55" t="str">
        <f>IF(OR(Pathway[[#This Row],[Start]]="", Pathway[[#This Row],[End]]=""), "", Pathway[[#This Row],[End]]-Pathway[[#This Row],[Start]])</f>
        <v/>
      </c>
      <c r="K8" s="55"/>
      <c r="L8" s="55"/>
      <c r="M8" s="55"/>
      <c r="N8" s="55"/>
      <c r="O8" s="55"/>
      <c r="P8" s="55"/>
      <c r="Q8" s="55"/>
      <c r="R8" s="55"/>
      <c r="S8" s="55"/>
      <c r="T8" s="55"/>
      <c r="U8" s="55"/>
      <c r="V8" s="55"/>
      <c r="W8" s="55"/>
      <c r="X8" s="55"/>
      <c r="Y8" s="55"/>
      <c r="Z8" s="55"/>
      <c r="AA8" s="55"/>
      <c r="AB8" s="55"/>
      <c r="AC8" s="55"/>
      <c r="AD8" s="71"/>
      <c r="AE8" s="71"/>
      <c r="AF8" s="71"/>
      <c r="AG8" s="71"/>
      <c r="AH8" s="74"/>
      <c r="AI8" s="71"/>
      <c r="AJ8" s="71"/>
      <c r="AK8" s="74"/>
      <c r="AL8" s="71" t="str">
        <f>IF(OR(Pathway[[#This Row],[Length]]="", Pathway[[#This Row],[Width]]=""), "", Pathway[[#This Row],[Length]]*Pathway[[#This Row],[Width]])</f>
        <v/>
      </c>
      <c r="AM8" s="71"/>
      <c r="AN8" s="71" t="str">
        <f>IF(Pathway[[#This Row],[Area]]="", "",Pathway[[#This Row],[Area]]+Pathway[[#This Row],[Extra Area]])</f>
        <v/>
      </c>
      <c r="AO8" s="71"/>
      <c r="AP8" s="71"/>
      <c r="AQ8" s="71"/>
      <c r="AR8" s="71"/>
      <c r="AS8" s="71"/>
      <c r="AT8" s="71"/>
      <c r="AU8" s="71"/>
      <c r="AV8" s="71"/>
      <c r="AW8" s="71"/>
      <c r="AX8" s="71"/>
      <c r="AY8" s="71"/>
    </row>
  </sheetData>
  <conditionalFormatting sqref="L5:L8">
    <cfRule type="expression" dxfId="29" priority="23" stopIfTrue="1">
      <formula>$K5=""</formula>
    </cfRule>
  </conditionalFormatting>
  <conditionalFormatting sqref="R5:R8 AH5:AH8 AK5:AK8">
    <cfRule type="expression" dxfId="28" priority="24" stopIfTrue="1">
      <formula>OR($N5="Planned", $N5="Designed", $N5="Under Construction")</formula>
    </cfRule>
  </conditionalFormatting>
  <conditionalFormatting sqref="R5:AB8 AD5:AL8 L5:P8 AN5:AY8 A5:A8 D5:J8">
    <cfRule type="containsBlanks" dxfId="27" priority="26" stopIfTrue="1">
      <formula>LEN(TRIM(A5))=0</formula>
    </cfRule>
  </conditionalFormatting>
  <conditionalFormatting sqref="U5:U8">
    <cfRule type="expression" dxfId="26" priority="25" stopIfTrue="1">
      <formula>NOT(OR($T5="Sealed Road Resurfacing", $T5="Sealed Road Pavement Rehabilitation"))</formula>
    </cfRule>
  </conditionalFormatting>
  <conditionalFormatting sqref="W5:X8">
    <cfRule type="expression" dxfId="25" priority="22" stopIfTrue="1">
      <formula>NOT(OR($N5="Removed", $N5="Decommissioned"))</formula>
    </cfRule>
  </conditionalFormatting>
  <conditionalFormatting sqref="Z5:Z8">
    <cfRule type="expression" dxfId="24" priority="13" stopIfTrue="1">
      <formula>NOT($Y5="Replaces Existing")</formula>
    </cfRule>
  </conditionalFormatting>
  <conditionalFormatting sqref="AA5:AB8">
    <cfRule type="expression" dxfId="23" priority="21" stopIfTrue="1">
      <formula>NOT(AND($N5="Removed", OR($Y5="Replaced", $Y5="Replaces Existing")))</formula>
    </cfRule>
  </conditionalFormatting>
  <conditionalFormatting sqref="AI5:AI8">
    <cfRule type="expression" dxfId="22" priority="12" stopIfTrue="1">
      <formula>OR($AV5="Yes", $AF5="Metal", $AF5="Wood")</formula>
    </cfRule>
  </conditionalFormatting>
  <conditionalFormatting sqref="AO5:AP8">
    <cfRule type="expression" dxfId="21" priority="11" stopIfTrue="1">
      <formula>NOT(_xlfn.IFNA(VLOOKUP($AF5, nrPathwaySurfaceMaterialFull, 2, 0), 0)="Chipseal")</formula>
    </cfRule>
  </conditionalFormatting>
  <conditionalFormatting sqref="AQ5:AQ8">
    <cfRule type="expression" dxfId="20" priority="10" stopIfTrue="1">
      <formula>NOT($AP5="Yes")</formula>
    </cfRule>
  </conditionalFormatting>
  <conditionalFormatting sqref="AR5:AR8">
    <cfRule type="expression" dxfId="19" priority="9" stopIfTrue="1">
      <formula>NOT(_xlfn.IFNA(VLOOKUP($AF5, nrPathwaySurfaceMaterialFull, 2, 0), 0)="Asphalt Mix")</formula>
    </cfRule>
  </conditionalFormatting>
  <conditionalFormatting sqref="AS5:AS8">
    <cfRule type="expression" dxfId="18" priority="8" stopIfTrue="1">
      <formula>OR(_xlfn.IFNA(VLOOKUP($AF5, nrPathwaySurfaceMaterialFull, 2, 0), 0)="Paver", _xlfn.IFNA(VLOOKUP($AF5, nrPathwaySurfaceMaterialFull, 2, 0), 0)="Wood",_xlfn.IFNA(VLOOKUP($AF5, nrPathwaySurfaceMaterialFull, 2, 0), 0)="Unsealed")</formula>
    </cfRule>
  </conditionalFormatting>
  <conditionalFormatting sqref="AT5:AT8">
    <cfRule type="expression" dxfId="17" priority="7" stopIfTrue="1">
      <formula>NOT($AU5&gt;0)</formula>
    </cfRule>
  </conditionalFormatting>
  <conditionalFormatting sqref="AW5:AW8">
    <cfRule type="expression" dxfId="16" priority="4" stopIfTrue="1">
      <formula>NOT($AV5="Yes")</formula>
    </cfRule>
  </conditionalFormatting>
  <dataValidations count="27">
    <dataValidation type="list" allowBlank="1" showInputMessage="1" showErrorMessage="1" promptTitle="Replacement Reason" prompt="Please select value from list Conditional, Mandatory if 'Asset Status' is 'Removed' AND 'Replacement Status' is 'Replaces Existing', 'Replaced', otherwise ust not be populated." sqref="AB5:AB8" xr:uid="{80597AAA-A357-419F-8758-37DC05F7AE07}">
      <formula1>nrReplacementReason</formula1>
    </dataValidation>
    <dataValidation allowBlank="1" showInputMessage="1" showErrorMessage="1" promptTitle="Prior ID" prompt="Please enter identifier Conditional, Mandatory if 'Replacement Status' is 'Replaces Exisiting', otherwise must not be populated." sqref="Z5:Z8" xr:uid="{C746D742-4B25-4EF1-8C32-5483ABF4DEFA}"/>
    <dataValidation type="list" allowBlank="1" showInputMessage="1" showErrorMessage="1" promptTitle="Work Origin" prompt="Please select value from list Mandatory" sqref="T5:T8" xr:uid="{B46436C4-5170-417C-A10A-90654553BA97}">
      <formula1>INDEX(nrWorkOrigin,0,1)</formula1>
    </dataValidation>
    <dataValidation type="list" allowBlank="1" showInputMessage="1" showErrorMessage="1" promptTitle="NLTP Funded?" prompt="Please select Yes or No Mandatory" sqref="V5:V8" xr:uid="{4D374400-47E1-41CB-8140-AA91EDBBCB92}">
      <formula1>INDEX(nrYesNo,0,1)</formula1>
    </dataValidation>
    <dataValidation allowBlank="1" showInputMessage="1" showErrorMessage="1" promptTitle="Asset Design Life" prompt="Please Enter Value Mandatory" sqref="S5:S8" xr:uid="{B926F87A-AA97-4D7F-AAA6-42EF167961A1}"/>
    <dataValidation allowBlank="1" showInputMessage="1" showErrorMessage="1" promptTitle="Replacement ID" prompt="Please enter identifier Conditional, Mandatory if 'Asset Status' is 'Removed' AND 'Replacement Status' is 'Replaces Exisiting', 'Replaced', otherwise must not be populated." sqref="AA5:AA8" xr:uid="{218C615F-C55F-4844-971E-1F993B5F554D}"/>
    <dataValidation type="list" allowBlank="1" showInputMessage="1" showErrorMessage="1" promptTitle="Asset Owner Organisation" prompt="Please select value from list_x000a_Mandatory" sqref="O5:O8" xr:uid="{F1E0E3E7-5A9B-48C3-9FF5-7EA53E0E1A4D}">
      <formula1>nrAssetOwnerOrganisation</formula1>
    </dataValidation>
    <dataValidation type="list" allowBlank="1" showInputMessage="1" showErrorMessage="1" promptTitle="Asset Managing Organisation" prompt="Please select value from list_x000a_Mandatory" sqref="P5:P8" xr:uid="{36FDB45F-2226-488E-A06D-22174FB09E1A}">
      <formula1>nrAssetOwnerOrganisation</formula1>
    </dataValidation>
    <dataValidation type="list" allowBlank="1" showInputMessage="1" showErrorMessage="1" promptTitle="RCA Sub-Organisation" prompt="Please enter description_x000a_Optional" sqref="Q5:Q8" xr:uid="{00B91493-B346-4AE1-A397-2C7C5ABB2158}">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AH5:AH8 AK5:AK8 R5:R8" xr:uid="{9BBAADBD-F53E-4E2F-A8EB-6D418A7AF473}"/>
    <dataValidation type="list" allowBlank="1" showInputMessage="1" showErrorMessage="1" promptTitle="Replacement Status" prompt="Please select value from list_x000a_Mandatory" sqref="Y5:Y8" xr:uid="{9642CFB9-2A47-46A8-954B-361D51E24DC8}">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X5:X8" xr:uid="{E8A62923-08CE-4087-B7D6-CED646B26A8A}">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W5:W8" xr:uid="{1D2E7742-9F19-4AAA-89DA-3CB8C2B039C6}">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U5:U8" xr:uid="{D919304D-0C78-49C0-A404-E964F8F3EAED}">
      <formula1>0</formula1>
      <formula2>999999999</formula2>
    </dataValidation>
    <dataValidation type="decimal" allowBlank="1" showInputMessage="1" showErrorMessage="1" sqref="K5:K8" xr:uid="{DF1F26D6-1328-4A73-8D8B-D0EB86D1DB93}">
      <formula1>0</formula1>
      <formula2>99999</formula2>
    </dataValidation>
    <dataValidation type="list" allowBlank="1" showInputMessage="1" showErrorMessage="1" sqref="A5:A8" xr:uid="{AE0B4A4F-5AF4-47C7-95F2-EBE619E9AEB9}">
      <formula1>nrAction</formula1>
    </dataValidation>
    <dataValidation type="list" allowBlank="1" showInputMessage="1" showErrorMessage="1" sqref="E5:E8" xr:uid="{4A24F010-2CB0-4E19-A744-73B65AC55D10}">
      <formula1>INDEX(nrRoads,0,1)</formula1>
    </dataValidation>
    <dataValidation type="decimal" allowBlank="1" showInputMessage="1" showErrorMessage="1" sqref="H5:H8" xr:uid="{7F63DD93-3D42-42A3-AEE7-583216050D6A}">
      <formula1>0</formula1>
      <formula2>250</formula2>
    </dataValidation>
    <dataValidation type="list" allowBlank="1" showInputMessage="1" showErrorMessage="1" promptTitle="Asset Status" prompt="Please select value from list_x000a_Mandatory" sqref="N5:N8" xr:uid="{855BA96D-FB0A-4DD8-86AB-875EA8AA9731}">
      <formula1>nrAssetStatus</formula1>
    </dataValidation>
    <dataValidation type="list" allowBlank="1" showInputMessage="1" showErrorMessage="1" sqref="AD5:AD8" xr:uid="{D85F83EC-7FDC-4207-BE3F-D1D045D741EE}">
      <formula1>nrPathwayPosition</formula1>
    </dataValidation>
    <dataValidation type="list" allowBlank="1" showInputMessage="1" showErrorMessage="1" sqref="AE5:AE8" xr:uid="{42B0959F-AD4A-4429-B0FF-F6FC830E4882}">
      <formula1>nrPathwayPurpose</formula1>
    </dataValidation>
    <dataValidation type="list" allowBlank="1" showInputMessage="1" showErrorMessage="1" sqref="AF5:AF8" xr:uid="{5244D4D1-8A57-45D1-9089-237808073A40}">
      <formula1>nrPathwaySurfaceMaterial</formula1>
    </dataValidation>
    <dataValidation type="list" allowBlank="1" showInputMessage="1" showErrorMessage="1" sqref="AI5:AI8" xr:uid="{276B6D4A-F1A4-4250-B3F0-3F0885544657}">
      <formula1>nrPathwayBasecourseMaterial</formula1>
    </dataValidation>
    <dataValidation type="list" allowBlank="1" showInputMessage="1" showErrorMessage="1" sqref="AQ5:AQ8 AO5:AO8" xr:uid="{117862DE-E652-4986-A702-19B816812833}">
      <formula1>nrChipGrade</formula1>
    </dataValidation>
    <dataValidation type="list" allowBlank="1" showInputMessage="1" showErrorMessage="1" sqref="AV5:AV8 AX5:AY8 AP5:AP8" xr:uid="{A6E2B754-097F-4825-92B2-717840E4D47F}">
      <formula1>nrYesNo</formula1>
    </dataValidation>
    <dataValidation type="list" allowBlank="1" showInputMessage="1" showErrorMessage="1" sqref="AR5:AR8" xr:uid="{2B6B27F0-74D6-4477-9ADB-5543AB512E67}">
      <formula1>nrMixDesignationNumber</formula1>
    </dataValidation>
    <dataValidation type="list" allowBlank="1" showInputMessage="1" showErrorMessage="1" sqref="AS5:AS8" xr:uid="{7EB1405E-66D0-4D3D-98FB-044C910E0B86}">
      <formula1>nrSurfaceBinder</formula1>
    </dataValidation>
  </dataValidations>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77D529-C4B4-4088-A9FE-0EAF2CD26033}">
  <sheetPr>
    <tabColor theme="8" tint="0.59999389629810485"/>
  </sheetPr>
  <dimension ref="A1:AI9"/>
  <sheetViews>
    <sheetView zoomScaleNormal="100" workbookViewId="0">
      <pane xSplit="7" ySplit="4" topLeftCell="U5" activePane="bottomRight" state="frozen"/>
      <selection pane="topRight" activeCell="G1" sqref="G1"/>
      <selection pane="bottomLeft" activeCell="A5" sqref="A5"/>
      <selection pane="bottomRight" activeCell="AI7" sqref="AI7"/>
    </sheetView>
  </sheetViews>
  <sheetFormatPr defaultRowHeight="12.75" x14ac:dyDescent="0.2"/>
  <cols>
    <col min="3" max="3" width="10.28515625" customWidth="1"/>
    <col min="4" max="4" width="9.85546875" customWidth="1"/>
    <col min="5" max="5" width="13.85546875" bestFit="1" customWidth="1"/>
    <col min="9" max="9" width="9.42578125" customWidth="1"/>
    <col min="10" max="13" width="14.5703125" customWidth="1"/>
    <col min="14" max="14" width="13.85546875" customWidth="1"/>
    <col min="15" max="15" width="30.42578125" bestFit="1" customWidth="1"/>
    <col min="16" max="16" width="28.85546875" customWidth="1"/>
    <col min="17" max="17" width="22.42578125" customWidth="1"/>
    <col min="18" max="18" width="17.7109375" customWidth="1"/>
    <col min="19" max="19" width="18.140625" customWidth="1"/>
    <col min="20" max="20" width="32.7109375" bestFit="1" customWidth="1"/>
    <col min="21" max="21" width="14.42578125" customWidth="1"/>
    <col min="22" max="22" width="16" customWidth="1"/>
    <col min="23" max="23" width="15.42578125" customWidth="1"/>
    <col min="24" max="24" width="17.7109375" customWidth="1"/>
    <col min="25" max="25" width="20.7109375" customWidth="1"/>
    <col min="26" max="26" width="11.5703125" customWidth="1"/>
    <col min="27" max="27" width="17.140625" customWidth="1"/>
    <col min="28" max="28" width="21.7109375" customWidth="1"/>
    <col min="29" max="29" width="12.140625" customWidth="1"/>
    <col min="30" max="30" width="21.140625" bestFit="1" customWidth="1"/>
    <col min="31" max="31" width="24.28515625" bestFit="1" customWidth="1"/>
    <col min="32" max="32" width="31" bestFit="1" customWidth="1"/>
    <col min="33" max="33" width="33.28515625" bestFit="1" customWidth="1"/>
    <col min="34" max="34" width="20.85546875" bestFit="1" customWidth="1"/>
    <col min="35" max="35" width="10.7109375" customWidth="1"/>
    <col min="36" max="36" width="14.42578125" bestFit="1" customWidth="1"/>
  </cols>
  <sheetData>
    <row r="1" spans="1:35" ht="123" customHeight="1" x14ac:dyDescent="0.2">
      <c r="A1" s="52" t="s">
        <v>3061</v>
      </c>
      <c r="B1" s="52" t="s">
        <v>5462</v>
      </c>
      <c r="C1" s="52" t="s">
        <v>3062</v>
      </c>
      <c r="D1" s="52" t="s">
        <v>3063</v>
      </c>
      <c r="E1" s="52" t="s">
        <v>3064</v>
      </c>
      <c r="F1" s="52" t="s">
        <v>3065</v>
      </c>
      <c r="G1" s="52" t="s">
        <v>3298</v>
      </c>
      <c r="H1" s="52" t="s">
        <v>3298</v>
      </c>
      <c r="I1" s="52" t="s">
        <v>3297</v>
      </c>
      <c r="J1" s="53" t="s">
        <v>5009</v>
      </c>
      <c r="K1" s="53"/>
      <c r="L1" s="53"/>
      <c r="M1" s="53"/>
      <c r="N1" s="52" t="s">
        <v>3070</v>
      </c>
      <c r="O1" s="52" t="s">
        <v>3071</v>
      </c>
      <c r="P1" s="52" t="s">
        <v>3072</v>
      </c>
      <c r="Q1" s="52" t="s">
        <v>3655</v>
      </c>
      <c r="R1" s="52" t="s">
        <v>3074</v>
      </c>
      <c r="S1" s="52" t="s">
        <v>3075</v>
      </c>
      <c r="T1" s="52" t="s">
        <v>3077</v>
      </c>
      <c r="U1" s="52" t="s">
        <v>3078</v>
      </c>
      <c r="V1" s="52" t="s">
        <v>3079</v>
      </c>
      <c r="W1" s="52" t="s">
        <v>3300</v>
      </c>
      <c r="X1" s="52" t="s">
        <v>3301</v>
      </c>
      <c r="Y1" s="52" t="s">
        <v>3302</v>
      </c>
      <c r="Z1" s="52" t="s">
        <v>3303</v>
      </c>
      <c r="AA1" s="53" t="s">
        <v>3304</v>
      </c>
      <c r="AB1" s="52" t="s">
        <v>3305</v>
      </c>
      <c r="AC1" s="52" t="s">
        <v>3080</v>
      </c>
      <c r="AD1" s="70" t="s">
        <v>5115</v>
      </c>
      <c r="AE1" s="70" t="s">
        <v>5116</v>
      </c>
      <c r="AF1" s="70" t="s">
        <v>5042</v>
      </c>
      <c r="AG1" s="70" t="s">
        <v>5043</v>
      </c>
      <c r="AH1" s="70" t="s">
        <v>5117</v>
      </c>
      <c r="AI1" s="70" t="s">
        <v>4945</v>
      </c>
    </row>
    <row r="2" spans="1:35" ht="15" customHeight="1" x14ac:dyDescent="0.2"/>
    <row r="3" spans="1:35" s="47" customFormat="1" ht="15" customHeight="1" x14ac:dyDescent="0.2">
      <c r="C3" s="47" t="s">
        <v>3119</v>
      </c>
      <c r="D3" s="47" t="s">
        <v>7</v>
      </c>
      <c r="F3" s="47" t="s">
        <v>3120</v>
      </c>
      <c r="G3" s="47" t="s">
        <v>3121</v>
      </c>
      <c r="H3" s="47" t="s">
        <v>3123</v>
      </c>
      <c r="I3" s="47" t="s">
        <v>3122</v>
      </c>
      <c r="N3" s="47" t="s">
        <v>3333</v>
      </c>
      <c r="O3" s="47" t="s">
        <v>3125</v>
      </c>
      <c r="P3" s="47" t="s">
        <v>3334</v>
      </c>
      <c r="Q3" s="47" t="s">
        <v>3335</v>
      </c>
      <c r="R3" s="47" t="s">
        <v>3336</v>
      </c>
      <c r="S3" s="47" t="s">
        <v>3127</v>
      </c>
      <c r="T3" s="47" t="s">
        <v>3131</v>
      </c>
      <c r="U3" s="47" t="s">
        <v>3132</v>
      </c>
      <c r="V3" s="47" t="s">
        <v>3133</v>
      </c>
      <c r="W3" s="47" t="s">
        <v>3337</v>
      </c>
      <c r="X3" s="47" t="s">
        <v>3338</v>
      </c>
      <c r="Y3" s="47" t="s">
        <v>3339</v>
      </c>
      <c r="Z3" s="47" t="s">
        <v>3340</v>
      </c>
      <c r="AA3" s="47" t="s">
        <v>3341</v>
      </c>
      <c r="AB3" s="47" t="s">
        <v>3342</v>
      </c>
    </row>
    <row r="4" spans="1:35" x14ac:dyDescent="0.2">
      <c r="A4" t="s">
        <v>8</v>
      </c>
      <c r="B4" t="s">
        <v>5463</v>
      </c>
      <c r="C4" t="s">
        <v>20</v>
      </c>
      <c r="D4" t="s">
        <v>3173</v>
      </c>
      <c r="E4" t="s">
        <v>3174</v>
      </c>
      <c r="F4" t="s">
        <v>3175</v>
      </c>
      <c r="G4" t="s">
        <v>3176</v>
      </c>
      <c r="H4" t="s">
        <v>3367</v>
      </c>
      <c r="I4" t="s">
        <v>9</v>
      </c>
      <c r="J4" s="3" t="s">
        <v>3377</v>
      </c>
      <c r="K4" t="s">
        <v>3275</v>
      </c>
      <c r="L4" t="s">
        <v>3276</v>
      </c>
      <c r="M4" t="s">
        <v>3277</v>
      </c>
      <c r="N4" t="s">
        <v>89</v>
      </c>
      <c r="O4" t="s">
        <v>10</v>
      </c>
      <c r="P4" t="s">
        <v>3179</v>
      </c>
      <c r="Q4" t="s">
        <v>3180</v>
      </c>
      <c r="R4" t="s">
        <v>3407</v>
      </c>
      <c r="S4" t="s">
        <v>3182</v>
      </c>
      <c r="T4" t="s">
        <v>14</v>
      </c>
      <c r="U4" t="s">
        <v>3186</v>
      </c>
      <c r="V4" t="s">
        <v>3187</v>
      </c>
      <c r="W4" t="s">
        <v>3185</v>
      </c>
      <c r="X4" t="s">
        <v>220</v>
      </c>
      <c r="Y4" t="s">
        <v>419</v>
      </c>
      <c r="Z4" t="s">
        <v>3371</v>
      </c>
      <c r="AA4" t="s">
        <v>3372</v>
      </c>
      <c r="AB4" t="s">
        <v>504</v>
      </c>
      <c r="AC4" t="s">
        <v>3188</v>
      </c>
      <c r="AD4" t="s">
        <v>5111</v>
      </c>
      <c r="AE4" t="s">
        <v>5112</v>
      </c>
      <c r="AF4" t="s">
        <v>5024</v>
      </c>
      <c r="AG4" t="s">
        <v>5114</v>
      </c>
      <c r="AH4" t="s">
        <v>5113</v>
      </c>
      <c r="AI4" s="3" t="s">
        <v>3278</v>
      </c>
    </row>
    <row r="5" spans="1:35" x14ac:dyDescent="0.2">
      <c r="A5" s="55"/>
      <c r="B5" s="55"/>
      <c r="C5" s="55"/>
      <c r="D5" s="55" t="str">
        <f>IF(Pathway159[[#This Row],[Road Name]]="","",VLOOKUP(Pathway159[[#This Row],[Road Name]],road_names[],2,0))</f>
        <v/>
      </c>
      <c r="E5" s="55"/>
      <c r="F5" s="55"/>
      <c r="G5" s="55"/>
      <c r="H5" s="55"/>
      <c r="I5" s="55"/>
      <c r="J5" s="55"/>
      <c r="K5" s="55" t="str">
        <f>IF(OR(Pathway159[[#This Row],[Start]]="", Pathway159[[#This Row],[End]]=""), "", Pathway159[[#This Row],[End]]-Pathway159[[#This Row],[Start]])</f>
        <v/>
      </c>
      <c r="L5" s="55"/>
      <c r="M5" s="55"/>
      <c r="N5" s="55"/>
      <c r="O5" s="55"/>
      <c r="P5" s="55"/>
      <c r="Q5" s="55"/>
      <c r="R5" s="74"/>
      <c r="S5" s="55"/>
      <c r="T5" s="55"/>
      <c r="U5" s="55"/>
      <c r="V5" s="55"/>
      <c r="W5" s="55"/>
      <c r="X5" s="55"/>
      <c r="Y5" s="55"/>
      <c r="Z5" s="55"/>
      <c r="AA5" s="55"/>
      <c r="AB5" s="55"/>
      <c r="AC5" s="55"/>
      <c r="AD5" s="71"/>
      <c r="AE5" s="71"/>
      <c r="AF5" s="71"/>
      <c r="AG5" s="71"/>
      <c r="AH5" s="71"/>
      <c r="AI5" s="71" t="str">
        <f>IF(OR(Pathway159[[#This Row],[Width]]="", Pathway159[[#This Row],[Length]]=""),"",Pathway159[[#This Row],[Width]]*Pathway159[[#This Row],[Length]])</f>
        <v/>
      </c>
    </row>
    <row r="6" spans="1:35" x14ac:dyDescent="0.2">
      <c r="A6" s="55"/>
      <c r="B6" s="55"/>
      <c r="C6" s="55"/>
      <c r="D6" s="55" t="str">
        <f>IF(Pathway159[[#This Row],[Road Name]]="","",VLOOKUP(Pathway159[[#This Row],[Road Name]],road_names[],2,0))</f>
        <v/>
      </c>
      <c r="E6" s="55"/>
      <c r="F6" s="55"/>
      <c r="G6" s="55"/>
      <c r="H6" s="55"/>
      <c r="I6" s="55"/>
      <c r="J6" s="55"/>
      <c r="K6" s="55" t="str">
        <f>IF(OR(Pathway159[[#This Row],[Start]]="", Pathway159[[#This Row],[End]]=""), "", Pathway159[[#This Row],[End]]-Pathway159[[#This Row],[Start]])</f>
        <v/>
      </c>
      <c r="L6" s="55"/>
      <c r="M6" s="55"/>
      <c r="N6" s="55"/>
      <c r="O6" s="55"/>
      <c r="P6" s="55"/>
      <c r="Q6" s="55"/>
      <c r="R6" s="55"/>
      <c r="S6" s="55"/>
      <c r="T6" s="55"/>
      <c r="U6" s="55"/>
      <c r="V6" s="55"/>
      <c r="W6" s="55"/>
      <c r="X6" s="55"/>
      <c r="Y6" s="55"/>
      <c r="Z6" s="55"/>
      <c r="AA6" s="55"/>
      <c r="AB6" s="55"/>
      <c r="AC6" s="55"/>
      <c r="AD6" s="71"/>
      <c r="AE6" s="71"/>
      <c r="AF6" s="71"/>
      <c r="AG6" s="71"/>
      <c r="AH6" s="71"/>
      <c r="AI6" s="71" t="str">
        <f>IF(OR(Pathway159[[#This Row],[Width]]="", Pathway159[[#This Row],[Length]]=""),"",Pathway159[[#This Row],[Width]]*Pathway159[[#This Row],[Length]])</f>
        <v/>
      </c>
    </row>
    <row r="7" spans="1:35" x14ac:dyDescent="0.2">
      <c r="A7" s="55"/>
      <c r="B7" s="55"/>
      <c r="C7" s="55"/>
      <c r="D7" s="55" t="str">
        <f>IF(Pathway159[[#This Row],[Road Name]]="","",VLOOKUP(Pathway159[[#This Row],[Road Name]],road_names[],2,0))</f>
        <v/>
      </c>
      <c r="E7" s="55"/>
      <c r="F7" s="55"/>
      <c r="G7" s="55"/>
      <c r="H7" s="55"/>
      <c r="I7" s="55"/>
      <c r="J7" s="55"/>
      <c r="K7" s="55" t="str">
        <f>IF(OR(Pathway159[[#This Row],[Start]]="", Pathway159[[#This Row],[End]]=""), "", Pathway159[[#This Row],[End]]-Pathway159[[#This Row],[Start]])</f>
        <v/>
      </c>
      <c r="L7" s="55"/>
      <c r="M7" s="55"/>
      <c r="N7" s="55"/>
      <c r="O7" s="55"/>
      <c r="P7" s="55"/>
      <c r="Q7" s="55"/>
      <c r="R7" s="55"/>
      <c r="S7" s="55"/>
      <c r="T7" s="55"/>
      <c r="U7" s="55"/>
      <c r="V7" s="55"/>
      <c r="W7" s="55"/>
      <c r="X7" s="55"/>
      <c r="Y7" s="55"/>
      <c r="Z7" s="55"/>
      <c r="AA7" s="55"/>
      <c r="AB7" s="55"/>
      <c r="AC7" s="55"/>
      <c r="AD7" s="71"/>
      <c r="AE7" s="71"/>
      <c r="AF7" s="71"/>
      <c r="AG7" s="71"/>
      <c r="AH7" s="71"/>
      <c r="AI7" s="71" t="str">
        <f>IF(OR(Pathway159[[#This Row],[Width]]="", Pathway159[[#This Row],[Length]]=""),"",Pathway159[[#This Row],[Width]]*Pathway159[[#This Row],[Length]])</f>
        <v/>
      </c>
    </row>
    <row r="8" spans="1:35" x14ac:dyDescent="0.2">
      <c r="A8" s="55"/>
      <c r="B8" s="55"/>
      <c r="C8" s="55"/>
      <c r="D8" s="55" t="str">
        <f>IF(Pathway159[[#This Row],[Road Name]]="","",VLOOKUP(Pathway159[[#This Row],[Road Name]],road_names[],2,0))</f>
        <v/>
      </c>
      <c r="E8" s="55"/>
      <c r="F8" s="55"/>
      <c r="G8" s="55"/>
      <c r="H8" s="55"/>
      <c r="I8" s="55"/>
      <c r="J8" s="55"/>
      <c r="K8" s="55" t="str">
        <f>IF(OR(Pathway159[[#This Row],[Start]]="", Pathway159[[#This Row],[End]]=""), "", Pathway159[[#This Row],[End]]-Pathway159[[#This Row],[Start]])</f>
        <v/>
      </c>
      <c r="L8" s="55"/>
      <c r="M8" s="55"/>
      <c r="N8" s="55"/>
      <c r="O8" s="55"/>
      <c r="P8" s="55"/>
      <c r="Q8" s="55"/>
      <c r="R8" s="55"/>
      <c r="S8" s="55"/>
      <c r="T8" s="55"/>
      <c r="U8" s="55"/>
      <c r="V8" s="55"/>
      <c r="W8" s="55"/>
      <c r="X8" s="55"/>
      <c r="Y8" s="55"/>
      <c r="Z8" s="55"/>
      <c r="AA8" s="55"/>
      <c r="AB8" s="55"/>
      <c r="AC8" s="55"/>
      <c r="AD8" s="71"/>
      <c r="AE8" s="71"/>
      <c r="AF8" s="71"/>
      <c r="AG8" s="71"/>
      <c r="AH8" s="71"/>
      <c r="AI8" s="71" t="str">
        <f>IF(OR(Pathway159[[#This Row],[Width]]="", Pathway159[[#This Row],[Length]]=""),"",Pathway159[[#This Row],[Width]]*Pathway159[[#This Row],[Length]])</f>
        <v/>
      </c>
    </row>
    <row r="9" spans="1:35" x14ac:dyDescent="0.2">
      <c r="A9" s="55"/>
      <c r="B9" s="55"/>
      <c r="C9" s="55"/>
      <c r="D9" s="55" t="str">
        <f>IF(Pathway159[[#This Row],[Road Name]]="","",VLOOKUP(Pathway159[[#This Row],[Road Name]],road_names[],2,0))</f>
        <v/>
      </c>
      <c r="E9" s="55"/>
      <c r="F9" s="55"/>
      <c r="G9" s="55"/>
      <c r="H9" s="55"/>
      <c r="I9" s="55"/>
      <c r="J9" s="55"/>
      <c r="K9" s="55" t="str">
        <f>IF(OR(Pathway159[[#This Row],[Start]]="", Pathway159[[#This Row],[End]]=""), "", Pathway159[[#This Row],[End]]-Pathway159[[#This Row],[Start]])</f>
        <v/>
      </c>
      <c r="L9" s="55"/>
      <c r="M9" s="55"/>
      <c r="N9" s="55"/>
      <c r="O9" s="55"/>
      <c r="P9" s="55"/>
      <c r="Q9" s="55"/>
      <c r="R9" s="55"/>
      <c r="S9" s="55"/>
      <c r="T9" s="55"/>
      <c r="U9" s="55"/>
      <c r="V9" s="55"/>
      <c r="W9" s="55"/>
      <c r="X9" s="55"/>
      <c r="Y9" s="55"/>
      <c r="Z9" s="55"/>
      <c r="AA9" s="55"/>
      <c r="AB9" s="55"/>
      <c r="AC9" s="55"/>
      <c r="AD9" s="71"/>
      <c r="AE9" s="71"/>
      <c r="AF9" s="71"/>
      <c r="AG9" s="71"/>
      <c r="AH9" s="71"/>
      <c r="AI9" s="71" t="str">
        <f>IF(OR(Pathway159[[#This Row],[Width]]="", Pathway159[[#This Row],[Length]]=""),"",Pathway159[[#This Row],[Width]]*Pathway159[[#This Row],[Length]])</f>
        <v/>
      </c>
    </row>
  </sheetData>
  <phoneticPr fontId="23" type="noConversion"/>
  <conditionalFormatting sqref="M5:M9">
    <cfRule type="expression" dxfId="15" priority="1" stopIfTrue="1">
      <formula>$L5=""</formula>
    </cfRule>
  </conditionalFormatting>
  <conditionalFormatting sqref="R5:R9">
    <cfRule type="expression" dxfId="14" priority="23" stopIfTrue="1">
      <formula>OR($N5="Planned", $N5="Designed", $N5="Under Construction")</formula>
    </cfRule>
  </conditionalFormatting>
  <conditionalFormatting sqref="R5:AB9 A5:A9 D5:K9 N5:P9 AD5:AI9">
    <cfRule type="containsBlanks" dxfId="13" priority="25" stopIfTrue="1">
      <formula>LEN(TRIM(A5))=0</formula>
    </cfRule>
  </conditionalFormatting>
  <conditionalFormatting sqref="U5:U9">
    <cfRule type="expression" dxfId="12" priority="24" stopIfTrue="1">
      <formula>NOT(OR($T5="Sealed Road Resurfacing", $T5="Sealed Road Pavement Rehabilitation"))</formula>
    </cfRule>
  </conditionalFormatting>
  <conditionalFormatting sqref="W5:X9">
    <cfRule type="expression" dxfId="11" priority="21" stopIfTrue="1">
      <formula>NOT(OR($N5="Removed", $N5="Decommissioned"))</formula>
    </cfRule>
  </conditionalFormatting>
  <conditionalFormatting sqref="Z5:Z9">
    <cfRule type="expression" dxfId="10" priority="19" stopIfTrue="1">
      <formula>NOT($Y5="Replaces Existing")</formula>
    </cfRule>
  </conditionalFormatting>
  <conditionalFormatting sqref="AA5:AB9">
    <cfRule type="expression" dxfId="9" priority="20" stopIfTrue="1">
      <formula>NOT(AND($N5="Removed", OR($Y5="Replaced", $Y5="Replaces Existing")))</formula>
    </cfRule>
  </conditionalFormatting>
  <dataValidations count="25">
    <dataValidation type="list" allowBlank="1" showInputMessage="1" showErrorMessage="1" promptTitle="Asset Status" prompt="Please select value from list_x000a_Mandatory" sqref="N5:N9" xr:uid="{28023A80-742D-4DC5-B504-75C5D57E82C6}">
      <formula1>nrAssetStatus</formula1>
    </dataValidation>
    <dataValidation type="decimal" allowBlank="1" showInputMessage="1" showErrorMessage="1" sqref="H5:H9" xr:uid="{CA563B86-0A3B-40FC-BA8E-B8C429CFB101}">
      <formula1>0</formula1>
      <formula2>250</formula2>
    </dataValidation>
    <dataValidation type="list" allowBlank="1" showInputMessage="1" showErrorMessage="1" sqref="E5:E9" xr:uid="{75AB17CE-2F4E-461A-AF47-6399D1EDE3E6}">
      <formula1>INDEX(nrRoads,0,1)</formula1>
    </dataValidation>
    <dataValidation type="list" allowBlank="1" showInputMessage="1" showErrorMessage="1" sqref="A5:A9" xr:uid="{7E3690C9-65E7-4989-A601-B1AF3617D90B}">
      <formula1>nrAction</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U5:U9" xr:uid="{A9DC9C50-0767-48BC-840B-62AB628564C3}">
      <formula1>0</formula1>
      <formula2>999999999</formula2>
    </dataValidation>
    <dataValidation type="date" allowBlank="1" showInputMessage="1" showErrorMessage="1" promptTitle="Removal Date" prompt="Please enter a valid date dd/mm/yyyy_x000a_Conditional, Mandatory if 'Asset Status' is 'Removed', 'Decommissioned', otherwise must not be populated." sqref="W5:W9" xr:uid="{939C4AFA-7F7A-467B-86D2-0ECB82F89194}">
      <formula1>1</formula1>
      <formula2>63920</formula2>
    </dataValidation>
    <dataValidation type="list" allowBlank="1" showInputMessage="1" showErrorMessage="1" promptTitle="Removal Reason" prompt="Please select value from list_x000a_Conditional, Mandatory if 'Asset Status' is 'Removed', 'Decommissioned', otherwise must not be populated." sqref="X5:X9" xr:uid="{41B615C2-967E-4CC2-9938-893DE2F45A38}">
      <formula1>INDEX(nrRemovalReason,0,1)</formula1>
    </dataValidation>
    <dataValidation type="list" allowBlank="1" showInputMessage="1" showErrorMessage="1" promptTitle="Replacement Status" prompt="Please select value from list_x000a_Mandatory" sqref="Y5:Y9" xr:uid="{D712D4A1-D1F3-4508-A6B7-A4ED6102C878}">
      <formula1>INDEX(nrReplacementStatus,0,1)</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R5:R9" xr:uid="{E8DCC035-910F-4537-BD85-C31A6712018D}"/>
    <dataValidation type="list" allowBlank="1" showInputMessage="1" showErrorMessage="1" promptTitle="RCA Sub-Organisation" prompt="Please enter description_x000a_Optional" sqref="Q5:Q9" xr:uid="{0CBE1AEB-97ED-445A-AED3-9D829A930ECF}">
      <formula1>nrSubOrganisation</formula1>
    </dataValidation>
    <dataValidation type="list" allowBlank="1" showInputMessage="1" showErrorMessage="1" promptTitle="Asset Managing Organisation" prompt="Please select value from list_x000a_Mandatory" sqref="P5:P9" xr:uid="{874C4A6D-2EB6-41F0-BF59-B8B1CE9BFE57}">
      <formula1>nrAssetOwnerOrganisation</formula1>
    </dataValidation>
    <dataValidation type="list" allowBlank="1" showInputMessage="1" showErrorMessage="1" promptTitle="Asset Owner Organisation" prompt="Please select value from list_x000a_Mandatory" sqref="O5:O9" xr:uid="{98881B55-D69B-4853-899B-7BF22A392ED1}">
      <formula1>nrAssetOwnerOrganisation</formula1>
    </dataValidation>
    <dataValidation allowBlank="1" showInputMessage="1" showErrorMessage="1" promptTitle="Replacement ID" prompt="Please enter identifier Conditional, Mandatory if 'Asset Status' is 'Removed' AND 'Replacement Status' is 'Replaces Exisiting', 'Replaced', otherwise must not be populated." sqref="AA5:AA9" xr:uid="{C08553A0-BE61-41C7-934B-8E9A6DB7E142}"/>
    <dataValidation allowBlank="1" showInputMessage="1" showErrorMessage="1" promptTitle="Asset Design Life" prompt="Please Enter Value Mandatory" sqref="S5:S9" xr:uid="{D0E94AF1-1EAF-4352-994C-1D49BA0222A6}"/>
    <dataValidation type="list" allowBlank="1" showInputMessage="1" showErrorMessage="1" promptTitle="NLTP Funded?" prompt="Please select Yes or No Mandatory" sqref="V5:V9" xr:uid="{5E75DCA1-F9E1-4C37-A219-990D97A1166A}">
      <formula1>INDEX(nrYesNo,0,1)</formula1>
    </dataValidation>
    <dataValidation type="list" allowBlank="1" showInputMessage="1" showErrorMessage="1" promptTitle="Work Origin" prompt="Please select value from list Mandatory" sqref="T5:T9" xr:uid="{937260CE-189B-459B-9307-55EEFF815A92}">
      <formula1>INDEX(nrWorkOrigin,0,1)</formula1>
    </dataValidation>
    <dataValidation allowBlank="1" showInputMessage="1" showErrorMessage="1" promptTitle="Prior ID" prompt="Please enter identifier Conditional, Mandatory if 'Replacement Status' is 'Replaces Exisiting', otherwise must not be populated." sqref="Z5:Z9" xr:uid="{037FED0D-9FCD-423B-BA89-553767FFBAB4}"/>
    <dataValidation type="list" allowBlank="1" showInputMessage="1" showErrorMessage="1" promptTitle="Replacement Reason" prompt="Please select value from list Conditional, Mandatory if 'Asset Status' is 'Removed' AND 'Replacement Status' is 'Replaces Existing', 'Replaced', otherwise ust not be populated." sqref="AB5:AB9" xr:uid="{B373CCB5-EEEF-471E-8F3A-BEE71AC86D67}">
      <formula1>nrReplacementReason</formula1>
    </dataValidation>
    <dataValidation type="list" allowBlank="1" showInputMessage="1" showErrorMessage="1" sqref="AF5:AG9" xr:uid="{D3FDD633-DFE6-4574-8FF9-0769247EC30B}">
      <formula1>nrYesNo</formula1>
    </dataValidation>
    <dataValidation type="list" allowBlank="1" showInputMessage="1" showErrorMessage="1" sqref="AH5:AH9" xr:uid="{BAE96606-2D5A-4D6F-A304-B1C662D1D745}">
      <formula1>nrYesNoUnknown</formula1>
    </dataValidation>
    <dataValidation type="list" allowBlank="1" showInputMessage="1" showErrorMessage="1" sqref="AE5:AE9" xr:uid="{EB30A43E-837B-464D-8A37-F7BF8232C333}">
      <formula1>nrPathwaySurfaceMaterial</formula1>
    </dataValidation>
    <dataValidation type="list" allowBlank="1" showInputMessage="1" showErrorMessage="1" sqref="AD5:AD9" xr:uid="{E1E5464D-E236-4D78-965D-2D9042E13588}">
      <formula1>nrKerbCrossingType</formula1>
    </dataValidation>
    <dataValidation type="list" allowBlank="1" showInputMessage="1" showErrorMessage="1" sqref="I5:I9" xr:uid="{3B5A7551-3229-42AD-98EE-1C006EF8E7DF}">
      <formula1>nrSideWithBoth</formula1>
    </dataValidation>
    <dataValidation type="list" allowBlank="1" showInputMessage="1" showErrorMessage="1" sqref="M5:M9" xr:uid="{8B33FE22-D705-41FB-ACAD-1DCE4344C201}">
      <formula1>nrAdjustReason</formula1>
    </dataValidation>
    <dataValidation type="decimal" allowBlank="1" showInputMessage="1" showErrorMessage="1" sqref="L5:L9" xr:uid="{DBE3CA54-BC7B-4569-8DA3-6AAB19B029DB}">
      <formula1>0</formula1>
      <formula2>99999</formula2>
    </dataValidation>
  </dataValidations>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5DF45-5B3F-49A5-9D64-3E749F45D289}">
  <sheetPr>
    <tabColor theme="9" tint="0.39997558519241921"/>
  </sheetPr>
  <dimension ref="A1:AP9"/>
  <sheetViews>
    <sheetView zoomScaleNormal="100" workbookViewId="0">
      <pane xSplit="7" ySplit="4" topLeftCell="H5" activePane="bottomRight" state="frozen"/>
      <selection pane="topRight" activeCell="G1" sqref="G1"/>
      <selection pane="bottomLeft" activeCell="A5" sqref="A5"/>
      <selection pane="bottomRight" activeCell="L26" sqref="L26"/>
    </sheetView>
  </sheetViews>
  <sheetFormatPr defaultRowHeight="12.75" x14ac:dyDescent="0.2"/>
  <cols>
    <col min="3" max="3" width="10.28515625" customWidth="1"/>
    <col min="4" max="4" width="9.85546875" customWidth="1"/>
    <col min="5" max="5" width="13.85546875" bestFit="1" customWidth="1"/>
    <col min="9" max="9" width="9.42578125" customWidth="1"/>
    <col min="10" max="10" width="13.85546875" customWidth="1"/>
    <col min="11" max="11" width="30.42578125" bestFit="1" customWidth="1"/>
    <col min="12" max="12" width="28.85546875" customWidth="1"/>
    <col min="13" max="13" width="22.42578125" customWidth="1"/>
    <col min="14" max="14" width="17.7109375" customWidth="1"/>
    <col min="15" max="15" width="18.140625" customWidth="1"/>
    <col min="16" max="16" width="32.7109375" bestFit="1" customWidth="1"/>
    <col min="17" max="17" width="14.42578125" customWidth="1"/>
    <col min="18" max="18" width="16" customWidth="1"/>
    <col min="19" max="19" width="15.42578125" customWidth="1"/>
    <col min="20" max="20" width="17.7109375" customWidth="1"/>
    <col min="21" max="21" width="20.7109375" customWidth="1"/>
    <col min="22" max="22" width="11.5703125" customWidth="1"/>
    <col min="23" max="23" width="17.140625" customWidth="1"/>
    <col min="24" max="24" width="21.7109375" customWidth="1"/>
    <col min="25" max="25" width="12.140625" customWidth="1"/>
    <col min="26" max="26" width="29.140625" customWidth="1"/>
    <col min="27" max="27" width="32.85546875" customWidth="1"/>
    <col min="28" max="28" width="15.28515625" customWidth="1"/>
    <col min="29" max="29" width="14.5703125" customWidth="1"/>
    <col min="30" max="30" width="15.28515625" customWidth="1"/>
    <col min="31" max="31" width="16.85546875" customWidth="1"/>
    <col min="32" max="32" width="42.7109375" customWidth="1"/>
    <col min="33" max="33" width="14.42578125" customWidth="1"/>
    <col min="34" max="34" width="18.42578125" customWidth="1"/>
    <col min="35" max="35" width="12.85546875" customWidth="1"/>
    <col min="36" max="36" width="14.5703125" customWidth="1"/>
    <col min="37" max="37" width="21.85546875" customWidth="1"/>
    <col min="38" max="38" width="21.7109375" customWidth="1"/>
    <col min="39" max="39" width="16.5703125" customWidth="1"/>
    <col min="40" max="41" width="15.28515625" customWidth="1"/>
    <col min="42" max="42" width="15.7109375" customWidth="1"/>
  </cols>
  <sheetData>
    <row r="1" spans="1:42" ht="123" customHeight="1" x14ac:dyDescent="0.2">
      <c r="A1" s="52" t="s">
        <v>3061</v>
      </c>
      <c r="B1" s="52" t="s">
        <v>5462</v>
      </c>
      <c r="C1" s="52" t="s">
        <v>3062</v>
      </c>
      <c r="D1" s="53" t="s">
        <v>3063</v>
      </c>
      <c r="E1" s="52" t="s">
        <v>3064</v>
      </c>
      <c r="F1" s="52" t="s">
        <v>3065</v>
      </c>
      <c r="G1" s="53" t="s">
        <v>3066</v>
      </c>
      <c r="H1" s="52" t="s">
        <v>3298</v>
      </c>
      <c r="I1" s="52" t="s">
        <v>3297</v>
      </c>
      <c r="J1" s="52" t="s">
        <v>3070</v>
      </c>
      <c r="K1" s="52" t="s">
        <v>3071</v>
      </c>
      <c r="L1" s="52" t="s">
        <v>3072</v>
      </c>
      <c r="M1" s="53" t="s">
        <v>3073</v>
      </c>
      <c r="N1" s="52" t="s">
        <v>3074</v>
      </c>
      <c r="O1" s="52" t="s">
        <v>3075</v>
      </c>
      <c r="P1" s="52" t="s">
        <v>3077</v>
      </c>
      <c r="Q1" s="52" t="s">
        <v>3078</v>
      </c>
      <c r="R1" s="52" t="s">
        <v>3079</v>
      </c>
      <c r="S1" s="53" t="s">
        <v>3228</v>
      </c>
      <c r="T1" s="53" t="s">
        <v>3467</v>
      </c>
      <c r="U1" s="53" t="s">
        <v>3302</v>
      </c>
      <c r="V1" s="53" t="s">
        <v>3468</v>
      </c>
      <c r="W1" s="53" t="s">
        <v>3304</v>
      </c>
      <c r="X1" s="53" t="s">
        <v>3469</v>
      </c>
      <c r="Y1" s="52" t="s">
        <v>3080</v>
      </c>
      <c r="Z1" s="52" t="s">
        <v>3771</v>
      </c>
      <c r="AA1" s="52" t="s">
        <v>3772</v>
      </c>
      <c r="AB1" s="52" t="s">
        <v>3773</v>
      </c>
      <c r="AC1" s="53" t="s">
        <v>3774</v>
      </c>
      <c r="AD1" s="52" t="s">
        <v>3775</v>
      </c>
      <c r="AE1" s="53" t="s">
        <v>3776</v>
      </c>
      <c r="AF1" s="53" t="s">
        <v>3777</v>
      </c>
      <c r="AG1" s="52" t="s">
        <v>3778</v>
      </c>
      <c r="AH1" s="53" t="s">
        <v>3779</v>
      </c>
      <c r="AI1" s="54"/>
      <c r="AJ1" s="54"/>
      <c r="AK1" s="53" t="s">
        <v>3780</v>
      </c>
      <c r="AL1" s="53" t="s">
        <v>3781</v>
      </c>
      <c r="AM1" s="53" t="s">
        <v>3782</v>
      </c>
      <c r="AN1" s="53" t="s">
        <v>3495</v>
      </c>
      <c r="AO1" s="53" t="s">
        <v>4954</v>
      </c>
      <c r="AP1" s="53" t="s">
        <v>3783</v>
      </c>
    </row>
    <row r="2" spans="1:42" ht="15" customHeight="1" x14ac:dyDescent="0.2"/>
    <row r="3" spans="1:42" s="47" customFormat="1" ht="15" customHeight="1" x14ac:dyDescent="0.2">
      <c r="C3" s="47" t="s">
        <v>3119</v>
      </c>
      <c r="D3" s="47" t="s">
        <v>7</v>
      </c>
      <c r="F3" s="47" t="s">
        <v>3120</v>
      </c>
      <c r="G3" s="47" t="s">
        <v>3121</v>
      </c>
      <c r="H3" s="47" t="s">
        <v>3123</v>
      </c>
      <c r="I3" s="47" t="s">
        <v>3122</v>
      </c>
      <c r="J3" s="47" t="s">
        <v>3333</v>
      </c>
      <c r="K3" s="47" t="s">
        <v>3125</v>
      </c>
      <c r="M3" s="47" t="s">
        <v>3335</v>
      </c>
      <c r="N3" s="47" t="s">
        <v>3336</v>
      </c>
      <c r="O3" s="47" t="s">
        <v>3127</v>
      </c>
      <c r="P3" s="47" t="s">
        <v>3131</v>
      </c>
      <c r="Q3" s="47" t="s">
        <v>3132</v>
      </c>
      <c r="R3" s="47" t="s">
        <v>3133</v>
      </c>
      <c r="S3" s="47" t="s">
        <v>3337</v>
      </c>
      <c r="T3" s="47" t="s">
        <v>3338</v>
      </c>
      <c r="U3" s="47" t="s">
        <v>3339</v>
      </c>
      <c r="V3" s="47" t="s">
        <v>3340</v>
      </c>
      <c r="W3" s="47" t="s">
        <v>3341</v>
      </c>
      <c r="X3" s="47" t="s">
        <v>3342</v>
      </c>
      <c r="Z3" s="47" t="s">
        <v>3784</v>
      </c>
      <c r="AA3" s="47" t="s">
        <v>3785</v>
      </c>
      <c r="AB3" s="47" t="s">
        <v>3786</v>
      </c>
      <c r="AC3" s="47" t="s">
        <v>3787</v>
      </c>
      <c r="AD3" s="47" t="s">
        <v>3788</v>
      </c>
      <c r="AE3" s="47" t="s">
        <v>3789</v>
      </c>
      <c r="AF3" s="47" t="s">
        <v>3790</v>
      </c>
      <c r="AG3" s="47" t="s">
        <v>3258</v>
      </c>
      <c r="AH3" s="47" t="s">
        <v>3791</v>
      </c>
      <c r="AI3" s="47" t="s">
        <v>3792</v>
      </c>
      <c r="AJ3" s="47" t="s">
        <v>3793</v>
      </c>
      <c r="AM3" s="47" t="s">
        <v>3545</v>
      </c>
      <c r="AN3" s="47" t="s">
        <v>3546</v>
      </c>
      <c r="AP3" s="47" t="s">
        <v>3165</v>
      </c>
    </row>
    <row r="4" spans="1:42" x14ac:dyDescent="0.2">
      <c r="A4" t="s">
        <v>8</v>
      </c>
      <c r="B4" t="s">
        <v>5463</v>
      </c>
      <c r="C4" t="s">
        <v>20</v>
      </c>
      <c r="D4" t="s">
        <v>3173</v>
      </c>
      <c r="E4" t="s">
        <v>3174</v>
      </c>
      <c r="F4" t="s">
        <v>3175</v>
      </c>
      <c r="G4" t="s">
        <v>3176</v>
      </c>
      <c r="H4" t="s">
        <v>3367</v>
      </c>
      <c r="I4" t="s">
        <v>9</v>
      </c>
      <c r="J4" t="s">
        <v>89</v>
      </c>
      <c r="K4" t="s">
        <v>10</v>
      </c>
      <c r="L4" t="s">
        <v>3179</v>
      </c>
      <c r="M4" t="s">
        <v>3180</v>
      </c>
      <c r="N4" t="s">
        <v>3407</v>
      </c>
      <c r="O4" t="s">
        <v>3182</v>
      </c>
      <c r="P4" t="s">
        <v>14</v>
      </c>
      <c r="Q4" t="s">
        <v>3186</v>
      </c>
      <c r="R4" t="s">
        <v>3187</v>
      </c>
      <c r="S4" t="s">
        <v>3185</v>
      </c>
      <c r="T4" t="s">
        <v>220</v>
      </c>
      <c r="U4" t="s">
        <v>419</v>
      </c>
      <c r="V4" t="s">
        <v>3371</v>
      </c>
      <c r="W4" t="s">
        <v>3372</v>
      </c>
      <c r="X4" t="s">
        <v>504</v>
      </c>
      <c r="Y4" t="s">
        <v>3188</v>
      </c>
      <c r="Z4" t="s">
        <v>532</v>
      </c>
      <c r="AA4" t="s">
        <v>3794</v>
      </c>
      <c r="AB4" t="s">
        <v>3795</v>
      </c>
      <c r="AC4" t="s">
        <v>1477</v>
      </c>
      <c r="AD4" t="s">
        <v>3796</v>
      </c>
      <c r="AE4" t="s">
        <v>1569</v>
      </c>
      <c r="AF4" t="s">
        <v>3797</v>
      </c>
      <c r="AG4" t="s">
        <v>3275</v>
      </c>
      <c r="AH4" t="s">
        <v>3798</v>
      </c>
      <c r="AI4" t="s">
        <v>3799</v>
      </c>
      <c r="AJ4" t="s">
        <v>3800</v>
      </c>
      <c r="AK4" t="s">
        <v>3801</v>
      </c>
      <c r="AL4" t="s">
        <v>3802</v>
      </c>
      <c r="AM4" t="s">
        <v>1806</v>
      </c>
      <c r="AN4" t="s">
        <v>3582</v>
      </c>
      <c r="AO4" s="3" t="s">
        <v>4953</v>
      </c>
      <c r="AP4" t="s">
        <v>3219</v>
      </c>
    </row>
    <row r="5" spans="1:42" x14ac:dyDescent="0.2">
      <c r="A5" s="55"/>
      <c r="B5" s="55"/>
      <c r="C5" s="55"/>
      <c r="D5" s="55"/>
      <c r="E5" s="55"/>
      <c r="F5" s="55"/>
      <c r="G5" s="55"/>
      <c r="H5" s="55"/>
      <c r="I5" s="55"/>
      <c r="J5" s="55"/>
      <c r="K5" s="55"/>
      <c r="L5" s="55"/>
      <c r="M5" s="55"/>
      <c r="N5" s="74"/>
      <c r="O5" s="55"/>
      <c r="P5" s="55"/>
      <c r="Q5" s="55"/>
      <c r="R5" s="55"/>
      <c r="S5" s="55"/>
      <c r="T5" s="55"/>
      <c r="U5" s="55"/>
      <c r="V5" s="55"/>
      <c r="W5" s="55"/>
      <c r="X5" s="55"/>
      <c r="Y5" s="55"/>
      <c r="Z5" s="55"/>
      <c r="AA5" s="55"/>
      <c r="AB5" s="55"/>
      <c r="AC5" s="55"/>
      <c r="AD5" s="55"/>
      <c r="AE5" s="55"/>
      <c r="AF5" s="55"/>
      <c r="AG5" s="55"/>
      <c r="AH5" s="55"/>
      <c r="AI5" s="55"/>
      <c r="AJ5" s="55"/>
      <c r="AK5" s="55"/>
      <c r="AL5" s="55"/>
      <c r="AM5" s="55"/>
      <c r="AN5" s="55"/>
      <c r="AO5" s="55"/>
      <c r="AP5" s="55"/>
    </row>
    <row r="6" spans="1:42" x14ac:dyDescent="0.2">
      <c r="A6" s="55"/>
      <c r="B6" s="55"/>
      <c r="C6" s="55"/>
      <c r="D6" s="55" t="str">
        <f>IF(Retaining_Wall[[#This Row],[Road Name]]="","",VLOOKUP(Retaining_Wall[[#This Row],[Road Name]],road_names[],2,0))</f>
        <v/>
      </c>
      <c r="E6" s="55"/>
      <c r="F6" s="55"/>
      <c r="G6" s="55"/>
      <c r="H6" s="55"/>
      <c r="I6" s="55"/>
      <c r="J6" s="55"/>
      <c r="K6" s="55"/>
      <c r="L6" s="55"/>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row>
    <row r="7" spans="1:42" x14ac:dyDescent="0.2">
      <c r="A7" s="55"/>
      <c r="B7" s="55"/>
      <c r="C7" s="55"/>
      <c r="D7" s="55" t="str">
        <f>IF(Retaining_Wall[[#This Row],[Road Name]]="","",VLOOKUP(Retaining_Wall[[#This Row],[Road Name]],road_names[],2,0))</f>
        <v/>
      </c>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c r="AJ7" s="55"/>
      <c r="AK7" s="55"/>
      <c r="AL7" s="55"/>
      <c r="AM7" s="55"/>
      <c r="AN7" s="55"/>
      <c r="AO7" s="55"/>
      <c r="AP7" s="55"/>
    </row>
    <row r="8" spans="1:42" x14ac:dyDescent="0.2">
      <c r="A8" s="55"/>
      <c r="B8" s="55"/>
      <c r="C8" s="55"/>
      <c r="D8" s="55" t="str">
        <f>IF(Retaining_Wall[[#This Row],[Road Name]]="","",VLOOKUP(Retaining_Wall[[#This Row],[Road Name]],road_names[],2,0))</f>
        <v/>
      </c>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c r="AG8" s="55"/>
      <c r="AH8" s="55"/>
      <c r="AI8" s="55"/>
      <c r="AJ8" s="55"/>
      <c r="AK8" s="55"/>
      <c r="AL8" s="55"/>
      <c r="AM8" s="55"/>
      <c r="AN8" s="55"/>
      <c r="AO8" s="55"/>
      <c r="AP8" s="55"/>
    </row>
    <row r="9" spans="1:42" x14ac:dyDescent="0.2">
      <c r="A9" s="55"/>
      <c r="B9" s="55"/>
      <c r="C9" s="55"/>
      <c r="D9" s="55" t="str">
        <f>IF(Retaining_Wall[[#This Row],[Road Name]]="","",VLOOKUP(Retaining_Wall[[#This Row],[Road Name]],road_names[],2,0))</f>
        <v/>
      </c>
      <c r="E9" s="55"/>
      <c r="F9" s="55"/>
      <c r="G9" s="55"/>
      <c r="H9" s="55"/>
      <c r="I9" s="55"/>
      <c r="J9" s="55"/>
      <c r="K9" s="55"/>
      <c r="L9" s="55"/>
      <c r="M9" s="55"/>
      <c r="N9" s="55"/>
      <c r="O9" s="55"/>
      <c r="P9" s="55"/>
      <c r="Q9" s="55"/>
      <c r="R9" s="55"/>
      <c r="S9" s="55"/>
      <c r="T9" s="55"/>
      <c r="U9" s="55"/>
      <c r="V9" s="55"/>
      <c r="W9" s="55"/>
      <c r="X9" s="55"/>
      <c r="Y9" s="55"/>
      <c r="Z9" s="55"/>
      <c r="AA9" s="55"/>
      <c r="AB9" s="55"/>
      <c r="AC9" s="55"/>
      <c r="AD9" s="55"/>
      <c r="AE9" s="55"/>
      <c r="AF9" s="55"/>
      <c r="AG9" s="55"/>
      <c r="AH9" s="55"/>
      <c r="AI9" s="55"/>
      <c r="AJ9" s="55"/>
      <c r="AK9" s="55"/>
      <c r="AL9" s="55"/>
      <c r="AM9" s="55"/>
      <c r="AN9" s="55"/>
      <c r="AO9" s="55"/>
      <c r="AP9" s="55"/>
    </row>
  </sheetData>
  <conditionalFormatting sqref="N5:N9">
    <cfRule type="expression" dxfId="8" priority="7" stopIfTrue="1">
      <formula>OR($J5="Planned", $J5="Designed", $J5="Under Construction")</formula>
    </cfRule>
  </conditionalFormatting>
  <conditionalFormatting sqref="N5:P9 R5:X9 Z5:AM9 A5:A9 D5:L9 AO5:AO9">
    <cfRule type="containsBlanks" dxfId="7" priority="10" stopIfTrue="1">
      <formula>LEN(TRIM(A5))=0</formula>
    </cfRule>
  </conditionalFormatting>
  <conditionalFormatting sqref="Q5:Q9">
    <cfRule type="expression" dxfId="6" priority="8" stopIfTrue="1">
      <formula>NOT(OR($P5="Sealed Road Resurfacing", $P5="Sealed Road Pavement Rehabilitation"))</formula>
    </cfRule>
  </conditionalFormatting>
  <conditionalFormatting sqref="S5:T9">
    <cfRule type="expression" dxfId="5" priority="6" stopIfTrue="1">
      <formula>NOT(OR($J5="Removed", $J5="Decommissioned"))</formula>
    </cfRule>
  </conditionalFormatting>
  <conditionalFormatting sqref="V5:V9">
    <cfRule type="expression" dxfId="4" priority="4" stopIfTrue="1">
      <formula>NOT($U5="Replaces Existing")</formula>
    </cfRule>
  </conditionalFormatting>
  <conditionalFormatting sqref="W5:X9">
    <cfRule type="expression" dxfId="3" priority="5" stopIfTrue="1">
      <formula>NOT(AND($J5="Removed", OR($U5="Replaced", $U5="Replaces Existing")))</formula>
    </cfRule>
  </conditionalFormatting>
  <conditionalFormatting sqref="AC5:AC9">
    <cfRule type="expression" dxfId="2" priority="3" stopIfTrue="1">
      <formula>NOT($AB5="Yes")</formula>
    </cfRule>
  </conditionalFormatting>
  <conditionalFormatting sqref="AE5:AE9">
    <cfRule type="expression" dxfId="1" priority="2" stopIfTrue="1">
      <formula>NOT($AD5="Yes")</formula>
    </cfRule>
  </conditionalFormatting>
  <conditionalFormatting sqref="AF5:AF9">
    <cfRule type="expression" dxfId="0" priority="1" stopIfTrue="1">
      <formula>NOT($Z5="Mechanically Stabilised Earth (MSE)")</formula>
    </cfRule>
  </conditionalFormatting>
  <dataValidations count="35">
    <dataValidation type="list" allowBlank="1" showInputMessage="1" showErrorMessage="1" promptTitle="Asset Owner Organisation" prompt="Please select value from list_x000a_Mandatory" sqref="K5:K9" xr:uid="{95BB1043-FBFC-42BA-9394-4A5DFA92ADD7}">
      <formula1>nrAssetOwnerOrganisation</formula1>
    </dataValidation>
    <dataValidation type="list" allowBlank="1" showInputMessage="1" showErrorMessage="1" promptTitle="Asset Managing Organisation" prompt="Please select value from list_x000a_Mandatory" sqref="L5:L9" xr:uid="{7382575E-08EA-45A5-B66B-5FD671921686}">
      <formula1>nrAssetOwnerOrganisation</formula1>
    </dataValidation>
    <dataValidation type="list" allowBlank="1" showInputMessage="1" showErrorMessage="1" promptTitle="RCA Sub-Organisation" prompt="Please enter description_x000a_Optional" sqref="M5:M9" xr:uid="{C5C9EAF5-09F4-4760-BE5D-FC6D09EDD4DB}">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N5:N9" xr:uid="{8286EEC4-95DC-49A1-A50C-47ED7B34AEE8}"/>
    <dataValidation type="list" allowBlank="1" showInputMessage="1" showErrorMessage="1" promptTitle="Replacement Status" prompt="Please select value from list_x000a_Mandatory" sqref="U5:U9" xr:uid="{95CD9FE7-5A79-4DEE-9DA7-1A0490062EEB}">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T5:T9" xr:uid="{E454666A-4E8C-4B2A-9321-1055B9E2322A}">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S5:S9" xr:uid="{46ED7EA8-8039-4817-9F66-8F3ABC67854D}">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Q5:Q9" xr:uid="{E0D05BA9-BA50-4586-AB69-370ACA0D8BF4}">
      <formula1>0</formula1>
      <formula2>999999999</formula2>
    </dataValidation>
    <dataValidation type="decimal" allowBlank="1" showInputMessage="1" showErrorMessage="1" sqref="H5:H9" xr:uid="{AC94811A-CFFB-4721-8A80-3030652F67C4}">
      <formula1>0</formula1>
      <formula2>250</formula2>
    </dataValidation>
    <dataValidation type="list" allowBlank="1" showInputMessage="1" showErrorMessage="1" promptTitle="Action" prompt="Action to perform with this asset." sqref="A5:A9" xr:uid="{BA4BCC8C-E860-42F8-9B49-134A0E3ECC6A}">
      <formula1>nrAction</formula1>
    </dataValidation>
    <dataValidation type="list" allowBlank="1" showInputMessage="1" showErrorMessage="1" promptTitle="Road Name" prompt="The road/RS that this asset is on. Mandatory." sqref="E5:E9" xr:uid="{28189D95-82D4-4E2A-8220-DBCB39440DDD}">
      <formula1>INDEX(nrRoads,0,1)</formula1>
    </dataValidation>
    <dataValidation type="list" allowBlank="1" showInputMessage="1" showErrorMessage="1" promptTitle="Side" prompt="The side of the road this asset is on." sqref="I5:I9" xr:uid="{2576239D-FC60-4783-824C-E7717D57F1E0}">
      <formula1>nrSideWithBoth</formula1>
    </dataValidation>
    <dataValidation type="list" allowBlank="1" showInputMessage="1" showErrorMessage="1" promptTitle="Asset Status" prompt="What is the status of this asset? Mandatory." sqref="J5:J9" xr:uid="{8A51C97C-543A-4D6F-A3B1-381ABEB004CC}">
      <formula1>nrAssetStatus</formula1>
    </dataValidation>
    <dataValidation type="list" allowBlank="1" showInputMessage="1" showErrorMessage="1" promptTitle="Retaining Wall Type Category" prompt="Please select value from list_x000a_Mandatory" sqref="Z5:Z9" xr:uid="{81D82705-3655-4C9C-B294-B905EBFCDD6B}">
      <formula1>INDEX(nrRetainingwallTypeCategory,0,1)</formula1>
    </dataValidation>
    <dataValidation type="list" allowBlank="1" showInputMessage="1" showErrorMessage="1" promptTitle="Retaining Wall Type Sub Category" prompt="Please select value from list_x000a_Mandatory" sqref="AA5:AA9" xr:uid="{F4645598-7D32-4609-A1AC-FC213B2247F9}">
      <formula1>INDEX(nrRetainingwallTypeSubCategory,0,1)</formula1>
    </dataValidation>
    <dataValidation type="list" allowBlank="1" showInputMessage="1" showErrorMessage="1" promptTitle="Is Pile" prompt="Please select Yes or No._x000a_Mandatory." sqref="AB5:AB9" xr:uid="{B63F64E6-9B21-4A1E-BAC6-E7E4A081641B}">
      <formula1>nrYesNo</formula1>
    </dataValidation>
    <dataValidation type="list" allowBlank="1" showInputMessage="1" showErrorMessage="1" promptTitle="Pile Material" sqref="AC5:AC9" xr:uid="{2E39887B-CC09-41CD-90DF-C98FBD21847E}">
      <formula1>INDEX(nrPileMaterial,0,1)</formula1>
    </dataValidation>
    <dataValidation type="list" allowBlank="1" showInputMessage="1" showErrorMessage="1" sqref="AD5:AD9" xr:uid="{8139708A-2C7A-4755-9821-62DB3B102422}">
      <formula1>nrYesNo</formula1>
    </dataValidation>
    <dataValidation type="list" allowBlank="1" showInputMessage="1" showErrorMessage="1" promptTitle="Panel Material" sqref="AE5:AE9" xr:uid="{28CC4D5D-BE30-4D5F-A4C9-0EFCF65E0160}">
      <formula1>INDEX(nrPanelMaterial,0,1)</formula1>
    </dataValidation>
    <dataValidation type="list" allowBlank="1" showInputMessage="1" showErrorMessage="1" promptTitle="Mechanically Stabilised Earth Ma" prompt="Please select value from list_x000a_Conditional, Mandatory if 'Retaining Wall Type Category' is 'Mechanically Stabilised Earth (MSE)' , otherwise must not be populated." sqref="AF5:AF9" xr:uid="{942DA0E6-D596-4BB1-9603-6C033F639882}">
      <formula1>INDEX(nrMechanicallyStabilisedEarthMaterial,0,1)</formula1>
    </dataValidation>
    <dataValidation type="decimal" allowBlank="1" showInputMessage="1" showErrorMessage="1" promptTitle="Length" prompt="Please Enter Value between 0 and 1000_x000a_Mandatory" sqref="AG5:AG9" xr:uid="{DA3D5BA5-DD34-424F-8FEC-579F01C77C47}">
      <formula1>0</formula1>
      <formula2>1000</formula2>
    </dataValidation>
    <dataValidation type="decimal" allowBlank="1" showInputMessage="1" showErrorMessage="1" promptTitle="Maximum Height" prompt="Please Enter Value between 0 and 100_x000a_Mandatory" sqref="AH5:AH9" xr:uid="{E3DEF598-B4D0-4DAC-9951-2C3D5C132F78}">
      <formula1>0</formula1>
      <formula2>1000</formula2>
    </dataValidation>
    <dataValidation type="decimal" allowBlank="1" showInputMessage="1" showErrorMessage="1" promptTitle="Face Area" prompt="Please Enter Value between 0 and 100000_x000a_Mandatory" sqref="AI5:AI9" xr:uid="{6F40695F-0A7B-4BD2-8FAF-47F45AA7AE99}">
      <formula1>0</formula1>
      <formula2>100000</formula2>
    </dataValidation>
    <dataValidation type="list" allowBlank="1" showInputMessage="1" showErrorMessage="1" promptTitle="Is Anchored?" prompt="Please select Yes or No_x000a_Mandatory" sqref="AJ5:AJ9" xr:uid="{6B8E5019-294A-4D80-AD69-67EBABBF0A83}">
      <formula1>nrYesNo</formula1>
    </dataValidation>
    <dataValidation type="list" allowBlank="1" showInputMessage="1" showErrorMessage="1" promptTitle="Land Use Below Wall" prompt="Please select value from list_x000a_Mandatory" sqref="AL5:AL9" xr:uid="{B65B5252-687D-4131-8370-0C3B23CEA72F}">
      <formula1>INDEX(nrLandUse,0,1)</formula1>
    </dataValidation>
    <dataValidation type="list" allowBlank="1" showInputMessage="1" showErrorMessage="1" promptTitle="Land Use Above Wall" prompt="Please select value from list_x000a_Mandatory" sqref="AK5:AK9" xr:uid="{C9BDC0DA-6385-4F7C-BEE5-89451CD82559}">
      <formula1>INDEX(nrLandUse,0,1)</formula1>
    </dataValidation>
    <dataValidation type="list" allowBlank="1" showInputMessage="1" showErrorMessage="1" promptTitle="Access Method" prompt="Please select value from list_x000a_Mandatory" sqref="AM5:AM9" xr:uid="{C8691812-6DDB-4454-A141-ED2C796EFB57}">
      <formula1>INDEX(nrAccessMethod,0,1)</formula1>
    </dataValidation>
    <dataValidation type="textLength" allowBlank="1" showInputMessage="1" showErrorMessage="1" promptTitle="Access Notes" prompt="Please enter description_x000a_Optional" sqref="AN5:AO9" xr:uid="{9AF299F0-2A7F-4568-9056-D86F675A85FD}">
      <formula1>1</formula1>
      <formula2>2000</formula2>
    </dataValidation>
    <dataValidation type="textLength" allowBlank="1" showInputMessage="1" showErrorMessage="1" promptTitle="Notes" prompt="General additional information._x000a_Optional." sqref="AP5:AP9" xr:uid="{66653682-F70A-483D-A283-24C736E16C25}">
      <formula1>1</formula1>
      <formula2>2000</formula2>
    </dataValidation>
    <dataValidation allowBlank="1" showInputMessage="1" showErrorMessage="1" promptTitle="Replacement ID" prompt="Please enter identifier Conditional, Mandatory if 'Asset Status' is 'Removed' AND 'Replacement Status' is 'Replaces Exisiting', 'Replaced', otherwise must not be populated." sqref="W5:W9" xr:uid="{96E7222D-8059-4C41-B6A3-06075144E97C}"/>
    <dataValidation allowBlank="1" showInputMessage="1" showErrorMessage="1" promptTitle="Prior ID" prompt="Please enter identifier Conditional, Mandatory if 'Replacement Status' is 'Replaces Exisiting', otherwise must not be populated." sqref="V5:V9" xr:uid="{5980ECB7-C112-4D14-B0B2-E5657D58F35D}"/>
    <dataValidation allowBlank="1" showInputMessage="1" showErrorMessage="1" promptTitle="Asset Design Life" prompt="Please Enter Value Mandatory" sqref="O5:O9" xr:uid="{6E992F71-46B2-44A5-8A2C-D019EE9B3793}"/>
    <dataValidation type="list" allowBlank="1" showInputMessage="1" showErrorMessage="1" promptTitle="NLTP Funded?" prompt="Please select Yes or No Mandatory" sqref="R5:R9" xr:uid="{63785355-344D-4B80-B914-AD4E53BFAC7A}">
      <formula1>INDEX(nrYesNo,0,1)</formula1>
    </dataValidation>
    <dataValidation type="list" allowBlank="1" showInputMessage="1" showErrorMessage="1" promptTitle="Work Origin" prompt="Please select value from list Mandatory" sqref="P5:P9" xr:uid="{AA8ECFEC-BA9E-4074-B700-CE17F3042373}">
      <formula1>INDEX(nrWorkOrigin,0,1)</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X5:X9" xr:uid="{B98ABDA8-60D4-4ACE-BC7D-ECA50270F4D6}">
      <formula1>nrReplacementReason</formula1>
    </dataValidation>
  </dataValidation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08719-E3CF-4E7E-9C42-F7024A6F818C}">
  <sheetPr codeName="Sheet17" filterMode="1"/>
  <dimension ref="B1:AG475"/>
  <sheetViews>
    <sheetView workbookViewId="0">
      <selection activeCell="V2" sqref="V2"/>
    </sheetView>
  </sheetViews>
  <sheetFormatPr defaultRowHeight="12.75" x14ac:dyDescent="0.2"/>
  <cols>
    <col min="2" max="2" width="10.140625" bestFit="1" customWidth="1"/>
    <col min="3" max="3" width="26.42578125" bestFit="1" customWidth="1"/>
    <col min="9" max="9" width="19.7109375" customWidth="1"/>
    <col min="10" max="10" width="10.5703125" bestFit="1" customWidth="1"/>
    <col min="11" max="11" width="28.28515625" customWidth="1"/>
    <col min="12" max="12" width="11.5703125" customWidth="1"/>
    <col min="13" max="13" width="6" bestFit="1" customWidth="1"/>
    <col min="16" max="16" width="11.5703125" bestFit="1" customWidth="1"/>
    <col min="17" max="17" width="27.140625" bestFit="1" customWidth="1"/>
    <col min="18" max="20" width="9.85546875" customWidth="1"/>
    <col min="22" max="22" width="27.140625" bestFit="1" customWidth="1"/>
    <col min="23" max="23" width="12.28515625" bestFit="1" customWidth="1"/>
    <col min="24" max="24" width="35.140625" bestFit="1" customWidth="1"/>
    <col min="25" max="25" width="6.5703125" bestFit="1" customWidth="1"/>
    <col min="26" max="26" width="11.5703125" bestFit="1" customWidth="1"/>
    <col min="30" max="30" width="14" customWidth="1"/>
    <col min="31" max="31" width="6.5703125" bestFit="1" customWidth="1"/>
    <col min="32" max="32" width="13.85546875" bestFit="1" customWidth="1"/>
  </cols>
  <sheetData>
    <row r="1" spans="2:32" ht="13.5" thickBot="1" x14ac:dyDescent="0.25">
      <c r="B1" s="2"/>
      <c r="C1" s="2" t="s">
        <v>3818</v>
      </c>
      <c r="D1" s="2"/>
      <c r="K1" s="2" t="s">
        <v>3819</v>
      </c>
      <c r="Q1" s="2" t="s">
        <v>3820</v>
      </c>
      <c r="R1" s="2"/>
      <c r="S1" s="2"/>
      <c r="T1" s="2"/>
      <c r="X1" s="2" t="s">
        <v>3821</v>
      </c>
      <c r="AD1" s="2" t="s">
        <v>3822</v>
      </c>
    </row>
    <row r="2" spans="2:32" x14ac:dyDescent="0.2">
      <c r="B2" s="8" t="s">
        <v>3823</v>
      </c>
      <c r="C2" s="9" t="s">
        <v>21</v>
      </c>
      <c r="D2" s="9" t="s">
        <v>22</v>
      </c>
      <c r="E2" s="10" t="s">
        <v>3824</v>
      </c>
      <c r="I2" s="8" t="s">
        <v>3823</v>
      </c>
      <c r="J2" s="17" t="s">
        <v>3825</v>
      </c>
      <c r="K2" s="17" t="s">
        <v>21</v>
      </c>
      <c r="L2" s="17" t="s">
        <v>3823</v>
      </c>
      <c r="M2" s="9" t="s">
        <v>22</v>
      </c>
      <c r="N2" s="10" t="s">
        <v>3824</v>
      </c>
      <c r="P2" s="8" t="s">
        <v>3826</v>
      </c>
      <c r="Q2" s="9" t="s">
        <v>21</v>
      </c>
      <c r="R2" s="9" t="s">
        <v>22</v>
      </c>
      <c r="S2" s="10" t="s">
        <v>3824</v>
      </c>
      <c r="T2" s="2"/>
      <c r="V2" s="8" t="s">
        <v>3826</v>
      </c>
      <c r="W2" s="17" t="s">
        <v>3827</v>
      </c>
      <c r="X2" s="17" t="s">
        <v>21</v>
      </c>
      <c r="Y2" s="9" t="s">
        <v>22</v>
      </c>
      <c r="Z2" s="17" t="s">
        <v>3826</v>
      </c>
      <c r="AA2" s="10" t="s">
        <v>3824</v>
      </c>
      <c r="AC2" s="8" t="s">
        <v>424</v>
      </c>
      <c r="AD2" s="9" t="s">
        <v>3828</v>
      </c>
      <c r="AE2" s="9" t="s">
        <v>22</v>
      </c>
      <c r="AF2" s="10" t="s">
        <v>3824</v>
      </c>
    </row>
    <row r="3" spans="2:32" x14ac:dyDescent="0.2">
      <c r="B3" s="5" t="s">
        <v>3829</v>
      </c>
      <c r="C3" t="s">
        <v>3829</v>
      </c>
      <c r="D3" t="s">
        <v>27</v>
      </c>
      <c r="E3" s="11" t="e">
        <f>VLOOKUP(B3,#REF!,1,FALSE)</f>
        <v>#REF!</v>
      </c>
      <c r="I3" s="5" t="s">
        <v>3829</v>
      </c>
      <c r="J3" t="s">
        <v>3830</v>
      </c>
      <c r="K3" t="s">
        <v>3831</v>
      </c>
      <c r="L3" t="s">
        <v>3829</v>
      </c>
      <c r="M3" t="s">
        <v>27</v>
      </c>
      <c r="N3" s="11" t="e">
        <f>VLOOKUP(J3,#REF!,1,FALSE)</f>
        <v>#REF!</v>
      </c>
      <c r="P3" s="5" t="s">
        <v>3829</v>
      </c>
      <c r="Q3" t="s">
        <v>3829</v>
      </c>
      <c r="R3" t="s">
        <v>27</v>
      </c>
      <c r="S3" s="11" t="e">
        <f>VLOOKUP(P3,#REF!,1,FALSE)</f>
        <v>#REF!</v>
      </c>
      <c r="V3" s="5" t="s">
        <v>1563</v>
      </c>
      <c r="W3">
        <v>660</v>
      </c>
      <c r="X3" t="s">
        <v>3832</v>
      </c>
      <c r="Y3" t="s">
        <v>27</v>
      </c>
      <c r="Z3" t="s">
        <v>1563</v>
      </c>
      <c r="AA3" s="11" t="e">
        <f>VLOOKUP(W3,#REF!,1,FALSE)</f>
        <v>#REF!</v>
      </c>
      <c r="AC3" s="5" t="s">
        <v>3833</v>
      </c>
      <c r="AD3" t="s">
        <v>3834</v>
      </c>
      <c r="AE3" t="s">
        <v>27</v>
      </c>
      <c r="AF3" s="11" t="e">
        <f>VLOOKUP(AC3,#REF!,1,FALSE)</f>
        <v>#REF!</v>
      </c>
    </row>
    <row r="4" spans="2:32" x14ac:dyDescent="0.2">
      <c r="B4" s="5" t="s">
        <v>3835</v>
      </c>
      <c r="C4" t="s">
        <v>3836</v>
      </c>
      <c r="D4" t="s">
        <v>42</v>
      </c>
      <c r="E4" s="11" t="e">
        <f>VLOOKUP(B4,#REF!,1,FALSE)</f>
        <v>#REF!</v>
      </c>
      <c r="I4" s="5" t="s">
        <v>3829</v>
      </c>
      <c r="J4" t="s">
        <v>3837</v>
      </c>
      <c r="K4" t="s">
        <v>3838</v>
      </c>
      <c r="L4" t="s">
        <v>3829</v>
      </c>
      <c r="M4" t="s">
        <v>27</v>
      </c>
      <c r="N4" s="11" t="e">
        <f>VLOOKUP(J4,#REF!,1,FALSE)</f>
        <v>#REF!</v>
      </c>
      <c r="P4" s="5" t="s">
        <v>3839</v>
      </c>
      <c r="Q4" t="s">
        <v>3840</v>
      </c>
      <c r="R4" t="s">
        <v>27</v>
      </c>
      <c r="S4" s="11" t="e">
        <f>VLOOKUP(P4,#REF!,1,FALSE)</f>
        <v>#REF!</v>
      </c>
      <c r="V4" s="5" t="s">
        <v>1563</v>
      </c>
      <c r="W4">
        <v>960</v>
      </c>
      <c r="X4" t="s">
        <v>3841</v>
      </c>
      <c r="Y4" t="s">
        <v>27</v>
      </c>
      <c r="Z4" t="s">
        <v>1563</v>
      </c>
      <c r="AA4" s="11" t="e">
        <f>VLOOKUP(W4,#REF!,1,FALSE)</f>
        <v>#REF!</v>
      </c>
      <c r="AC4" s="5" t="s">
        <v>3842</v>
      </c>
      <c r="AD4" t="s">
        <v>3843</v>
      </c>
      <c r="AE4" t="s">
        <v>27</v>
      </c>
      <c r="AF4" s="11" t="e">
        <f>VLOOKUP(AC4,#REF!,1,FALSE)</f>
        <v>#REF!</v>
      </c>
    </row>
    <row r="5" spans="2:32" x14ac:dyDescent="0.2">
      <c r="B5" s="5" t="s">
        <v>3844</v>
      </c>
      <c r="C5" t="s">
        <v>3845</v>
      </c>
      <c r="D5" t="s">
        <v>42</v>
      </c>
      <c r="E5" s="11" t="e">
        <f>VLOOKUP(B5,#REF!,1,FALSE)</f>
        <v>#REF!</v>
      </c>
      <c r="I5" s="5" t="s">
        <v>3829</v>
      </c>
      <c r="J5" t="s">
        <v>3846</v>
      </c>
      <c r="K5" t="s">
        <v>3847</v>
      </c>
      <c r="L5" t="s">
        <v>3829</v>
      </c>
      <c r="M5" t="s">
        <v>27</v>
      </c>
      <c r="N5" s="11" t="e">
        <f>VLOOKUP(J5,#REF!,1,FALSE)</f>
        <v>#REF!</v>
      </c>
      <c r="P5" s="5" t="s">
        <v>3848</v>
      </c>
      <c r="Q5" t="s">
        <v>3849</v>
      </c>
      <c r="R5" t="s">
        <v>27</v>
      </c>
      <c r="S5" s="11" t="e">
        <f>VLOOKUP(P5,#REF!,1,FALSE)</f>
        <v>#REF!</v>
      </c>
      <c r="V5" s="5" t="s">
        <v>3850</v>
      </c>
      <c r="W5" t="s">
        <v>3851</v>
      </c>
      <c r="X5" t="s">
        <v>3852</v>
      </c>
      <c r="Y5" t="s">
        <v>27</v>
      </c>
      <c r="Z5" t="s">
        <v>3850</v>
      </c>
      <c r="AA5" s="11" t="e">
        <f>VLOOKUP(W5,#REF!,1,FALSE)</f>
        <v>#REF!</v>
      </c>
      <c r="AC5" s="5" t="s">
        <v>3853</v>
      </c>
      <c r="AD5" t="s">
        <v>3854</v>
      </c>
      <c r="AE5" t="s">
        <v>27</v>
      </c>
      <c r="AF5" s="11" t="e">
        <f>VLOOKUP(AC5,#REF!,1,FALSE)</f>
        <v>#REF!</v>
      </c>
    </row>
    <row r="6" spans="2:32" x14ac:dyDescent="0.2">
      <c r="B6" s="5" t="s">
        <v>3855</v>
      </c>
      <c r="C6" t="s">
        <v>3856</v>
      </c>
      <c r="D6" t="s">
        <v>27</v>
      </c>
      <c r="E6" s="11" t="e">
        <f>VLOOKUP(B6,#REF!,1,FALSE)</f>
        <v>#REF!</v>
      </c>
      <c r="I6" s="5" t="s">
        <v>3829</v>
      </c>
      <c r="J6" t="s">
        <v>3857</v>
      </c>
      <c r="K6" t="s">
        <v>3858</v>
      </c>
      <c r="L6" t="s">
        <v>3829</v>
      </c>
      <c r="M6" t="s">
        <v>27</v>
      </c>
      <c r="N6" s="11" t="e">
        <f>VLOOKUP(J6,#REF!,1,FALSE)</f>
        <v>#REF!</v>
      </c>
      <c r="P6" s="5" t="s">
        <v>3859</v>
      </c>
      <c r="Q6" t="s">
        <v>3860</v>
      </c>
      <c r="R6" t="s">
        <v>27</v>
      </c>
      <c r="S6" s="11" t="e">
        <f>VLOOKUP(P6,#REF!,1,FALSE)</f>
        <v>#REF!</v>
      </c>
      <c r="V6" s="5" t="s">
        <v>3850</v>
      </c>
      <c r="W6" t="s">
        <v>3861</v>
      </c>
      <c r="X6" t="s">
        <v>3862</v>
      </c>
      <c r="Y6" t="s">
        <v>27</v>
      </c>
      <c r="Z6" t="s">
        <v>3850</v>
      </c>
      <c r="AA6" s="11" t="e">
        <f>VLOOKUP(W6,#REF!,1,FALSE)</f>
        <v>#REF!</v>
      </c>
      <c r="AC6" s="5" t="s">
        <v>3863</v>
      </c>
      <c r="AD6" t="s">
        <v>519</v>
      </c>
      <c r="AE6" t="s">
        <v>27</v>
      </c>
      <c r="AF6" s="11" t="e">
        <f>VLOOKUP(AC6,#REF!,1,FALSE)</f>
        <v>#REF!</v>
      </c>
    </row>
    <row r="7" spans="2:32" x14ac:dyDescent="0.2">
      <c r="B7" s="5" t="s">
        <v>3848</v>
      </c>
      <c r="C7" t="s">
        <v>3849</v>
      </c>
      <c r="D7" t="s">
        <v>27</v>
      </c>
      <c r="E7" s="11" t="e">
        <f>VLOOKUP(B7,#REF!,1,FALSE)</f>
        <v>#REF!</v>
      </c>
      <c r="I7" s="5" t="s">
        <v>3829</v>
      </c>
      <c r="J7" t="s">
        <v>3864</v>
      </c>
      <c r="K7" t="s">
        <v>3865</v>
      </c>
      <c r="L7" t="s">
        <v>3829</v>
      </c>
      <c r="M7" t="s">
        <v>27</v>
      </c>
      <c r="N7" s="11" t="e">
        <f>VLOOKUP(J7,#REF!,1,FALSE)</f>
        <v>#REF!</v>
      </c>
      <c r="P7" s="5" t="s">
        <v>3866</v>
      </c>
      <c r="Q7" t="s">
        <v>3867</v>
      </c>
      <c r="R7" t="s">
        <v>27</v>
      </c>
      <c r="S7" s="11" t="e">
        <f>VLOOKUP(P7,#REF!,1,FALSE)</f>
        <v>#REF!</v>
      </c>
      <c r="V7" s="5" t="s">
        <v>3850</v>
      </c>
      <c r="W7" t="s">
        <v>3868</v>
      </c>
      <c r="X7" t="s">
        <v>3869</v>
      </c>
      <c r="Y7" t="s">
        <v>27</v>
      </c>
      <c r="Z7" t="s">
        <v>3850</v>
      </c>
      <c r="AA7" s="11" t="e">
        <f>VLOOKUP(W7,#REF!,1,FALSE)</f>
        <v>#REF!</v>
      </c>
      <c r="AC7" s="5" t="s">
        <v>3870</v>
      </c>
      <c r="AD7" t="s">
        <v>542</v>
      </c>
      <c r="AE7" t="s">
        <v>27</v>
      </c>
      <c r="AF7" s="11" t="e">
        <f>VLOOKUP(AC7,#REF!,1,FALSE)</f>
        <v>#REF!</v>
      </c>
    </row>
    <row r="8" spans="2:32" ht="13.5" thickBot="1" x14ac:dyDescent="0.25">
      <c r="B8" s="6" t="s">
        <v>3859</v>
      </c>
      <c r="C8" s="4" t="s">
        <v>3860</v>
      </c>
      <c r="D8" s="4" t="s">
        <v>27</v>
      </c>
      <c r="E8" s="11" t="e">
        <f>VLOOKUP(B8,#REF!,1,FALSE)</f>
        <v>#REF!</v>
      </c>
      <c r="I8" s="5" t="s">
        <v>3829</v>
      </c>
      <c r="J8" t="s">
        <v>3871</v>
      </c>
      <c r="K8" t="s">
        <v>3872</v>
      </c>
      <c r="L8" t="s">
        <v>3829</v>
      </c>
      <c r="M8" t="s">
        <v>27</v>
      </c>
      <c r="N8" s="11" t="e">
        <f>VLOOKUP(J8,#REF!,1,FALSE)</f>
        <v>#REF!</v>
      </c>
      <c r="P8" s="5" t="s">
        <v>3873</v>
      </c>
      <c r="Q8" t="s">
        <v>3874</v>
      </c>
      <c r="R8" t="s">
        <v>27</v>
      </c>
      <c r="S8" s="11" t="e">
        <f>VLOOKUP(P8,#REF!,1,FALSE)</f>
        <v>#REF!</v>
      </c>
      <c r="V8" s="5" t="s">
        <v>3850</v>
      </c>
      <c r="W8" t="s">
        <v>3875</v>
      </c>
      <c r="X8" t="s">
        <v>3876</v>
      </c>
      <c r="Y8" t="s">
        <v>27</v>
      </c>
      <c r="Z8" t="s">
        <v>3850</v>
      </c>
      <c r="AA8" s="11" t="e">
        <f>VLOOKUP(W8,#REF!,1,FALSE)</f>
        <v>#REF!</v>
      </c>
      <c r="AC8" s="5" t="s">
        <v>3877</v>
      </c>
      <c r="AD8" t="s">
        <v>553</v>
      </c>
      <c r="AE8" t="s">
        <v>27</v>
      </c>
      <c r="AF8" s="11" t="e">
        <f>VLOOKUP(AC8,#REF!,1,FALSE)</f>
        <v>#REF!</v>
      </c>
    </row>
    <row r="9" spans="2:32" x14ac:dyDescent="0.2">
      <c r="B9" t="s">
        <v>3866</v>
      </c>
      <c r="C9" t="s">
        <v>3867</v>
      </c>
      <c r="D9" t="s">
        <v>27</v>
      </c>
      <c r="E9" s="11" t="e">
        <f>VLOOKUP(B9,#REF!,1,FALSE)</f>
        <v>#REF!</v>
      </c>
      <c r="I9" s="5" t="s">
        <v>3829</v>
      </c>
      <c r="J9" t="s">
        <v>3878</v>
      </c>
      <c r="K9" t="s">
        <v>3879</v>
      </c>
      <c r="L9" t="s">
        <v>3829</v>
      </c>
      <c r="M9" t="s">
        <v>27</v>
      </c>
      <c r="N9" s="11" t="e">
        <f>VLOOKUP(J9,#REF!,1,FALSE)</f>
        <v>#REF!</v>
      </c>
      <c r="P9" s="5" t="s">
        <v>1563</v>
      </c>
      <c r="Q9" t="s">
        <v>1563</v>
      </c>
      <c r="R9" t="s">
        <v>27</v>
      </c>
      <c r="S9" s="11" t="e">
        <f>VLOOKUP(P9,#REF!,1,FALSE)</f>
        <v>#REF!</v>
      </c>
      <c r="V9" s="5" t="s">
        <v>3880</v>
      </c>
      <c r="W9">
        <v>100</v>
      </c>
      <c r="X9" t="s">
        <v>3881</v>
      </c>
      <c r="Y9" t="s">
        <v>42</v>
      </c>
      <c r="Z9" t="s">
        <v>3882</v>
      </c>
      <c r="AA9" s="11" t="e">
        <f>VLOOKUP(W9,#REF!,1,FALSE)</f>
        <v>#REF!</v>
      </c>
      <c r="AC9" s="5" t="s">
        <v>3883</v>
      </c>
      <c r="AD9" t="s">
        <v>3884</v>
      </c>
      <c r="AE9" t="s">
        <v>27</v>
      </c>
      <c r="AF9" s="11" t="e">
        <f>VLOOKUP(AC9,#REF!,1,FALSE)</f>
        <v>#REF!</v>
      </c>
    </row>
    <row r="10" spans="2:32" x14ac:dyDescent="0.2">
      <c r="B10" t="s">
        <v>3873</v>
      </c>
      <c r="C10" t="s">
        <v>3885</v>
      </c>
      <c r="D10" t="s">
        <v>27</v>
      </c>
      <c r="E10" s="11" t="e">
        <f>VLOOKUP(B10,#REF!,1,FALSE)</f>
        <v>#REF!</v>
      </c>
      <c r="I10" s="5" t="s">
        <v>3829</v>
      </c>
      <c r="J10" t="s">
        <v>3886</v>
      </c>
      <c r="K10" t="s">
        <v>3887</v>
      </c>
      <c r="L10" t="s">
        <v>3829</v>
      </c>
      <c r="M10" t="s">
        <v>27</v>
      </c>
      <c r="N10" s="11" t="e">
        <f>VLOOKUP(J10,#REF!,1,FALSE)</f>
        <v>#REF!</v>
      </c>
      <c r="P10" s="5" t="s">
        <v>3888</v>
      </c>
      <c r="Q10" t="s">
        <v>3889</v>
      </c>
      <c r="R10" t="s">
        <v>27</v>
      </c>
      <c r="S10" s="11" t="e">
        <f>VLOOKUP(P10,#REF!,1,FALSE)</f>
        <v>#REF!</v>
      </c>
      <c r="V10" s="5" t="s">
        <v>3880</v>
      </c>
      <c r="W10">
        <v>150</v>
      </c>
      <c r="X10" t="s">
        <v>3890</v>
      </c>
      <c r="Y10" t="s">
        <v>42</v>
      </c>
      <c r="Z10" t="s">
        <v>3882</v>
      </c>
      <c r="AA10" s="11" t="e">
        <f>VLOOKUP(W10,#REF!,1,FALSE)</f>
        <v>#REF!</v>
      </c>
      <c r="AC10" s="5" t="s">
        <v>3891</v>
      </c>
      <c r="AD10" t="s">
        <v>3892</v>
      </c>
      <c r="AE10" t="s">
        <v>27</v>
      </c>
      <c r="AF10" s="11" t="e">
        <f>VLOOKUP(AC10,#REF!,1,FALSE)</f>
        <v>#REF!</v>
      </c>
    </row>
    <row r="11" spans="2:32" x14ac:dyDescent="0.2">
      <c r="B11" t="s">
        <v>3893</v>
      </c>
      <c r="C11" t="s">
        <v>3893</v>
      </c>
      <c r="D11" t="s">
        <v>27</v>
      </c>
      <c r="E11" s="11" t="e">
        <f>VLOOKUP(B11,#REF!,1,FALSE)</f>
        <v>#REF!</v>
      </c>
      <c r="I11" s="5" t="s">
        <v>3829</v>
      </c>
      <c r="J11" t="s">
        <v>3894</v>
      </c>
      <c r="K11" t="s">
        <v>3895</v>
      </c>
      <c r="L11" t="s">
        <v>3829</v>
      </c>
      <c r="M11" t="s">
        <v>27</v>
      </c>
      <c r="N11" s="11" t="e">
        <f>VLOOKUP(J11,#REF!,1,FALSE)</f>
        <v>#REF!</v>
      </c>
      <c r="P11" s="5" t="s">
        <v>3893</v>
      </c>
      <c r="Q11" t="s">
        <v>3893</v>
      </c>
      <c r="R11" t="s">
        <v>27</v>
      </c>
      <c r="S11" s="11" t="e">
        <f>VLOOKUP(P11,#REF!,1,FALSE)</f>
        <v>#REF!</v>
      </c>
      <c r="V11" s="5" t="s">
        <v>3880</v>
      </c>
      <c r="W11">
        <v>250</v>
      </c>
      <c r="X11" t="s">
        <v>3896</v>
      </c>
      <c r="Y11" t="s">
        <v>42</v>
      </c>
      <c r="Z11" t="s">
        <v>3882</v>
      </c>
      <c r="AA11" s="11" t="e">
        <f>VLOOKUP(W11,#REF!,1,FALSE)</f>
        <v>#REF!</v>
      </c>
      <c r="AC11" s="5" t="s">
        <v>3897</v>
      </c>
      <c r="AD11" t="s">
        <v>3898</v>
      </c>
      <c r="AE11" t="s">
        <v>27</v>
      </c>
      <c r="AF11" s="11" t="e">
        <f>VLOOKUP(AC11,#REF!,1,FALSE)</f>
        <v>#REF!</v>
      </c>
    </row>
    <row r="12" spans="2:32" x14ac:dyDescent="0.2">
      <c r="B12" t="s">
        <v>3899</v>
      </c>
      <c r="C12" t="s">
        <v>3900</v>
      </c>
      <c r="D12" t="s">
        <v>27</v>
      </c>
      <c r="E12" s="11" t="e">
        <f>VLOOKUP(B12,#REF!,1,FALSE)</f>
        <v>#REF!</v>
      </c>
      <c r="I12" s="5" t="s">
        <v>3829</v>
      </c>
      <c r="J12" t="s">
        <v>3901</v>
      </c>
      <c r="K12" t="s">
        <v>3902</v>
      </c>
      <c r="L12" t="s">
        <v>3829</v>
      </c>
      <c r="M12" t="s">
        <v>27</v>
      </c>
      <c r="N12" s="11" t="e">
        <f>VLOOKUP(J12,#REF!,1,FALSE)</f>
        <v>#REF!</v>
      </c>
      <c r="P12" s="5" t="s">
        <v>3899</v>
      </c>
      <c r="Q12" t="s">
        <v>3900</v>
      </c>
      <c r="R12" t="s">
        <v>27</v>
      </c>
      <c r="S12" s="11" t="e">
        <f>VLOOKUP(P12,#REF!,1,FALSE)</f>
        <v>#REF!</v>
      </c>
      <c r="V12" s="5" t="s">
        <v>3880</v>
      </c>
      <c r="W12">
        <v>400</v>
      </c>
      <c r="X12" t="s">
        <v>3903</v>
      </c>
      <c r="Y12" t="s">
        <v>42</v>
      </c>
      <c r="Z12" t="s">
        <v>3882</v>
      </c>
      <c r="AA12" s="11" t="e">
        <f>VLOOKUP(W12,#REF!,1,FALSE)</f>
        <v>#REF!</v>
      </c>
      <c r="AC12" s="5" t="s">
        <v>3904</v>
      </c>
      <c r="AD12" t="s">
        <v>3905</v>
      </c>
      <c r="AE12" t="s">
        <v>27</v>
      </c>
      <c r="AF12" s="11" t="e">
        <f>VLOOKUP(AC12,#REF!,1,FALSE)</f>
        <v>#REF!</v>
      </c>
    </row>
    <row r="13" spans="2:32" x14ac:dyDescent="0.2">
      <c r="B13" t="s">
        <v>3906</v>
      </c>
      <c r="C13" t="s">
        <v>3907</v>
      </c>
      <c r="D13" t="s">
        <v>27</v>
      </c>
      <c r="E13" s="11" t="e">
        <f>VLOOKUP(B13,#REF!,1,FALSE)</f>
        <v>#REF!</v>
      </c>
      <c r="I13" s="5" t="s">
        <v>3829</v>
      </c>
      <c r="J13" t="s">
        <v>3908</v>
      </c>
      <c r="K13" t="s">
        <v>3909</v>
      </c>
      <c r="L13" t="s">
        <v>3829</v>
      </c>
      <c r="M13" t="s">
        <v>27</v>
      </c>
      <c r="N13" s="11" t="e">
        <f>VLOOKUP(J13,#REF!,1,FALSE)</f>
        <v>#REF!</v>
      </c>
      <c r="P13" s="5" t="s">
        <v>3906</v>
      </c>
      <c r="Q13" t="s">
        <v>3910</v>
      </c>
      <c r="R13" t="s">
        <v>27</v>
      </c>
      <c r="S13" s="11" t="e">
        <f>VLOOKUP(P13,#REF!,1,FALSE)</f>
        <v>#REF!</v>
      </c>
      <c r="V13" s="5" t="s">
        <v>3880</v>
      </c>
      <c r="W13">
        <v>600</v>
      </c>
      <c r="X13" t="s">
        <v>3911</v>
      </c>
      <c r="Y13" t="s">
        <v>42</v>
      </c>
      <c r="Z13" t="s">
        <v>3882</v>
      </c>
      <c r="AA13" s="11" t="e">
        <f>VLOOKUP(W13,#REF!,1,FALSE)</f>
        <v>#REF!</v>
      </c>
      <c r="AC13" s="5" t="s">
        <v>3912</v>
      </c>
      <c r="AD13" t="s">
        <v>3913</v>
      </c>
      <c r="AE13" t="s">
        <v>27</v>
      </c>
      <c r="AF13" s="11" t="e">
        <f>VLOOKUP(AC13,#REF!,1,FALSE)</f>
        <v>#REF!</v>
      </c>
    </row>
    <row r="14" spans="2:32" ht="13.5" thickBot="1" x14ac:dyDescent="0.25">
      <c r="B14" t="s">
        <v>3914</v>
      </c>
      <c r="C14" t="s">
        <v>3915</v>
      </c>
      <c r="D14" t="s">
        <v>42</v>
      </c>
      <c r="E14" s="11" t="e">
        <f>VLOOKUP(B14,#REF!,1,FALSE)</f>
        <v>#REF!</v>
      </c>
      <c r="I14" s="5" t="s">
        <v>3829</v>
      </c>
      <c r="J14" t="s">
        <v>3916</v>
      </c>
      <c r="K14" t="s">
        <v>3917</v>
      </c>
      <c r="L14" t="s">
        <v>3829</v>
      </c>
      <c r="M14" t="s">
        <v>27</v>
      </c>
      <c r="N14" s="11" t="e">
        <f>VLOOKUP(J14,#REF!,1,FALSE)</f>
        <v>#REF!</v>
      </c>
      <c r="P14" s="5" t="s">
        <v>3918</v>
      </c>
      <c r="Q14" t="s">
        <v>3919</v>
      </c>
      <c r="R14" t="s">
        <v>27</v>
      </c>
      <c r="S14" s="11" t="e">
        <f>VLOOKUP(P14,#REF!,1,FALSE)</f>
        <v>#REF!</v>
      </c>
      <c r="V14" s="5" t="s">
        <v>3880</v>
      </c>
      <c r="W14">
        <v>70</v>
      </c>
      <c r="X14" t="s">
        <v>3920</v>
      </c>
      <c r="Y14" t="s">
        <v>42</v>
      </c>
      <c r="Z14" t="s">
        <v>3882</v>
      </c>
      <c r="AA14" s="11" t="e">
        <f>VLOOKUP(W14,#REF!,1,FALSE)</f>
        <v>#REF!</v>
      </c>
      <c r="AC14" s="5" t="s">
        <v>3921</v>
      </c>
      <c r="AD14" t="s">
        <v>3922</v>
      </c>
      <c r="AE14" t="s">
        <v>27</v>
      </c>
      <c r="AF14" s="11" t="e">
        <f>VLOOKUP(AC14,#REF!,1,FALSE)</f>
        <v>#REF!</v>
      </c>
    </row>
    <row r="15" spans="2:32" ht="13.5" thickBot="1" x14ac:dyDescent="0.25">
      <c r="B15" s="19" t="s">
        <v>3923</v>
      </c>
      <c r="C15" s="20" t="s">
        <v>3924</v>
      </c>
      <c r="D15" s="20" t="s">
        <v>27</v>
      </c>
      <c r="E15" s="11" t="e">
        <f>VLOOKUP(B15,#REF!,1,FALSE)</f>
        <v>#REF!</v>
      </c>
      <c r="I15" s="5" t="s">
        <v>3829</v>
      </c>
      <c r="J15" t="s">
        <v>3925</v>
      </c>
      <c r="K15" t="s">
        <v>3926</v>
      </c>
      <c r="L15" t="s">
        <v>3829</v>
      </c>
      <c r="M15" t="s">
        <v>27</v>
      </c>
      <c r="N15" s="11" t="e">
        <f>VLOOKUP(J15,#REF!,1,FALSE)</f>
        <v>#REF!</v>
      </c>
      <c r="P15" s="5" t="s">
        <v>3850</v>
      </c>
      <c r="Q15" t="s">
        <v>3850</v>
      </c>
      <c r="R15" t="s">
        <v>27</v>
      </c>
      <c r="S15" s="11" t="e">
        <f>VLOOKUP(P15,#REF!,1,FALSE)</f>
        <v>#REF!</v>
      </c>
      <c r="V15" s="5" t="s">
        <v>3927</v>
      </c>
      <c r="W15" t="s">
        <v>3851</v>
      </c>
      <c r="X15" t="s">
        <v>3852</v>
      </c>
      <c r="Y15" t="s">
        <v>27</v>
      </c>
      <c r="Z15" t="s">
        <v>3928</v>
      </c>
      <c r="AA15" s="11" t="e">
        <f>VLOOKUP(W15,#REF!,1,FALSE)</f>
        <v>#REF!</v>
      </c>
      <c r="AC15" s="5" t="s">
        <v>3929</v>
      </c>
      <c r="AD15" t="s">
        <v>3930</v>
      </c>
      <c r="AE15" t="s">
        <v>27</v>
      </c>
      <c r="AF15" s="11" t="e">
        <f>VLOOKUP(AC15,#REF!,1,FALSE)</f>
        <v>#REF!</v>
      </c>
    </row>
    <row r="16" spans="2:32" x14ac:dyDescent="0.2">
      <c r="B16" t="s">
        <v>3931</v>
      </c>
      <c r="C16" t="s">
        <v>3932</v>
      </c>
      <c r="D16" t="s">
        <v>42</v>
      </c>
      <c r="E16" s="11" t="e">
        <f>VLOOKUP(B16,#REF!,1,FALSE)</f>
        <v>#REF!</v>
      </c>
      <c r="I16" s="5" t="s">
        <v>3829</v>
      </c>
      <c r="J16" t="s">
        <v>3933</v>
      </c>
      <c r="K16" t="s">
        <v>3934</v>
      </c>
      <c r="L16" t="s">
        <v>3829</v>
      </c>
      <c r="M16" t="s">
        <v>27</v>
      </c>
      <c r="N16" s="11" t="e">
        <f>VLOOKUP(J16,#REF!,1,FALSE)</f>
        <v>#REF!</v>
      </c>
      <c r="P16" s="5" t="s">
        <v>3923</v>
      </c>
      <c r="Q16" t="s">
        <v>3924</v>
      </c>
      <c r="R16" t="s">
        <v>27</v>
      </c>
      <c r="S16" s="11" t="e">
        <f>VLOOKUP(P16,#REF!,1,FALSE)</f>
        <v>#REF!</v>
      </c>
      <c r="V16" s="5" t="s">
        <v>3935</v>
      </c>
      <c r="W16">
        <v>100</v>
      </c>
      <c r="X16" t="s">
        <v>3881</v>
      </c>
      <c r="Y16" t="s">
        <v>42</v>
      </c>
      <c r="Z16" t="s">
        <v>3936</v>
      </c>
      <c r="AA16" s="11" t="e">
        <f>VLOOKUP(W16,#REF!,1,FALSE)</f>
        <v>#REF!</v>
      </c>
      <c r="AC16" s="5" t="s">
        <v>3937</v>
      </c>
      <c r="AD16" t="s">
        <v>3938</v>
      </c>
      <c r="AE16" t="s">
        <v>27</v>
      </c>
      <c r="AF16" s="11" t="e">
        <f>VLOOKUP(AC16,#REF!,1,FALSE)</f>
        <v>#REF!</v>
      </c>
    </row>
    <row r="17" spans="2:33" x14ac:dyDescent="0.2">
      <c r="B17" t="s">
        <v>3939</v>
      </c>
      <c r="C17" t="s">
        <v>3940</v>
      </c>
      <c r="D17" t="s">
        <v>27</v>
      </c>
      <c r="E17" s="11" t="e">
        <f>VLOOKUP(B17,#REF!,1,FALSE)</f>
        <v>#REF!</v>
      </c>
      <c r="I17" s="5" t="s">
        <v>3829</v>
      </c>
      <c r="J17" t="s">
        <v>3941</v>
      </c>
      <c r="K17" t="s">
        <v>3942</v>
      </c>
      <c r="L17" t="s">
        <v>3829</v>
      </c>
      <c r="M17" t="s">
        <v>27</v>
      </c>
      <c r="N17" s="11" t="e">
        <f>VLOOKUP(J17,#REF!,1,FALSE)</f>
        <v>#REF!</v>
      </c>
      <c r="P17" s="5" t="s">
        <v>3939</v>
      </c>
      <c r="Q17" t="s">
        <v>3940</v>
      </c>
      <c r="R17" t="s">
        <v>27</v>
      </c>
      <c r="S17" s="11" t="e">
        <f>VLOOKUP(P17,#REF!,1,FALSE)</f>
        <v>#REF!</v>
      </c>
      <c r="V17" s="5" t="s">
        <v>3935</v>
      </c>
      <c r="W17">
        <v>150</v>
      </c>
      <c r="X17" t="s">
        <v>3890</v>
      </c>
      <c r="Y17" t="s">
        <v>42</v>
      </c>
      <c r="Z17" t="s">
        <v>3936</v>
      </c>
      <c r="AA17" s="11" t="e">
        <f>VLOOKUP(W17,#REF!,1,FALSE)</f>
        <v>#REF!</v>
      </c>
      <c r="AC17" s="5" t="s">
        <v>3943</v>
      </c>
      <c r="AD17" t="s">
        <v>3944</v>
      </c>
      <c r="AE17" t="s">
        <v>27</v>
      </c>
      <c r="AF17" s="11" t="e">
        <f>VLOOKUP(AC17,#REF!,1,FALSE)</f>
        <v>#REF!</v>
      </c>
    </row>
    <row r="18" spans="2:33" ht="13.5" thickBot="1" x14ac:dyDescent="0.25">
      <c r="B18" t="s">
        <v>3945</v>
      </c>
      <c r="C18" t="s">
        <v>3946</v>
      </c>
      <c r="D18" t="s">
        <v>27</v>
      </c>
      <c r="E18" s="11" t="e">
        <f>VLOOKUP(B18,#REF!,1,FALSE)</f>
        <v>#REF!</v>
      </c>
      <c r="I18" s="5" t="s">
        <v>3829</v>
      </c>
      <c r="J18" t="s">
        <v>3947</v>
      </c>
      <c r="K18" t="s">
        <v>3948</v>
      </c>
      <c r="L18" t="s">
        <v>3829</v>
      </c>
      <c r="M18" t="s">
        <v>27</v>
      </c>
      <c r="N18" s="11" t="e">
        <f>VLOOKUP(J18,#REF!,1,FALSE)</f>
        <v>#REF!</v>
      </c>
      <c r="P18" s="5" t="s">
        <v>3949</v>
      </c>
      <c r="Q18" t="s">
        <v>3949</v>
      </c>
      <c r="R18" t="s">
        <v>27</v>
      </c>
      <c r="S18" s="11" t="e">
        <f>VLOOKUP(P18,#REF!,1,FALSE)</f>
        <v>#REF!</v>
      </c>
      <c r="V18" s="5" t="s">
        <v>3935</v>
      </c>
      <c r="W18" t="s">
        <v>3950</v>
      </c>
      <c r="X18" t="s">
        <v>3951</v>
      </c>
      <c r="Y18" t="s">
        <v>42</v>
      </c>
      <c r="Z18" t="s">
        <v>3936</v>
      </c>
      <c r="AA18" s="11" t="e">
        <f>VLOOKUP(W18,#REF!,1,FALSE)</f>
        <v>#REF!</v>
      </c>
      <c r="AC18" s="5" t="s">
        <v>3952</v>
      </c>
      <c r="AD18" t="s">
        <v>3953</v>
      </c>
      <c r="AE18" t="s">
        <v>27</v>
      </c>
      <c r="AF18" s="11" t="e">
        <f>VLOOKUP(AC18,#REF!,1,FALSE)</f>
        <v>#REF!</v>
      </c>
    </row>
    <row r="19" spans="2:33" ht="13.5" thickBot="1" x14ac:dyDescent="0.25">
      <c r="B19" s="19" t="s">
        <v>3949</v>
      </c>
      <c r="C19" s="20" t="s">
        <v>3949</v>
      </c>
      <c r="D19" s="20" t="s">
        <v>27</v>
      </c>
      <c r="E19" s="11" t="e">
        <f>VLOOKUP(B19,#REF!,1,FALSE)</f>
        <v>#REF!</v>
      </c>
      <c r="I19" s="5" t="s">
        <v>3829</v>
      </c>
      <c r="J19" t="s">
        <v>3954</v>
      </c>
      <c r="K19" t="s">
        <v>3955</v>
      </c>
      <c r="L19" t="s">
        <v>3829</v>
      </c>
      <c r="M19" t="s">
        <v>27</v>
      </c>
      <c r="N19" s="11" t="e">
        <f>VLOOKUP(J19,#REF!,1,FALSE)</f>
        <v>#REF!</v>
      </c>
      <c r="P19" s="5" t="s">
        <v>1537</v>
      </c>
      <c r="Q19" t="s">
        <v>3956</v>
      </c>
      <c r="R19" t="s">
        <v>42</v>
      </c>
      <c r="S19" s="11" t="e">
        <f>VLOOKUP(P19,#REF!,1,FALSE)</f>
        <v>#REF!</v>
      </c>
      <c r="V19" s="5" t="s">
        <v>3829</v>
      </c>
      <c r="W19" t="s">
        <v>3851</v>
      </c>
      <c r="X19" t="s">
        <v>3852</v>
      </c>
      <c r="Y19" t="s">
        <v>27</v>
      </c>
      <c r="Z19" t="s">
        <v>3829</v>
      </c>
      <c r="AA19" s="11" t="e">
        <f>VLOOKUP(W19,#REF!,1,FALSE)</f>
        <v>#REF!</v>
      </c>
      <c r="AC19" s="5" t="s">
        <v>3957</v>
      </c>
      <c r="AD19" t="s">
        <v>3958</v>
      </c>
      <c r="AE19" t="s">
        <v>27</v>
      </c>
      <c r="AF19" s="11" t="e">
        <f>VLOOKUP(AC19,#REF!,1,FALSE)</f>
        <v>#REF!</v>
      </c>
    </row>
    <row r="20" spans="2:33" x14ac:dyDescent="0.2">
      <c r="B20" t="s">
        <v>3959</v>
      </c>
      <c r="C20" t="s">
        <v>3960</v>
      </c>
      <c r="D20" t="s">
        <v>27</v>
      </c>
      <c r="E20" s="11" t="e">
        <f>VLOOKUP(B20,#REF!,1,FALSE)</f>
        <v>#REF!</v>
      </c>
      <c r="I20" s="5" t="s">
        <v>3829</v>
      </c>
      <c r="J20" t="s">
        <v>3961</v>
      </c>
      <c r="K20" t="s">
        <v>3962</v>
      </c>
      <c r="L20" t="s">
        <v>3829</v>
      </c>
      <c r="M20" t="s">
        <v>27</v>
      </c>
      <c r="N20" s="11" t="e">
        <f>VLOOKUP(J20,#REF!,1,FALSE)</f>
        <v>#REF!</v>
      </c>
      <c r="P20" s="5" t="s">
        <v>3963</v>
      </c>
      <c r="Q20" t="s">
        <v>3964</v>
      </c>
      <c r="R20" t="s">
        <v>27</v>
      </c>
      <c r="S20" s="11" t="e">
        <f>VLOOKUP(P20,#REF!,1,FALSE)</f>
        <v>#REF!</v>
      </c>
      <c r="V20" s="5" t="s">
        <v>3935</v>
      </c>
      <c r="W20" t="s">
        <v>3965</v>
      </c>
      <c r="X20" t="s">
        <v>3966</v>
      </c>
      <c r="Y20" t="s">
        <v>42</v>
      </c>
      <c r="Z20" t="s">
        <v>3936</v>
      </c>
      <c r="AA20" s="11" t="e">
        <f>VLOOKUP(W20,#REF!,1,FALSE)</f>
        <v>#REF!</v>
      </c>
      <c r="AC20" s="5" t="s">
        <v>3967</v>
      </c>
      <c r="AD20" t="s">
        <v>3968</v>
      </c>
      <c r="AE20" t="s">
        <v>27</v>
      </c>
      <c r="AF20" s="11" t="e">
        <f>VLOOKUP(AC20,#REF!,1,FALSE)</f>
        <v>#REF!</v>
      </c>
    </row>
    <row r="21" spans="2:33" x14ac:dyDescent="0.2">
      <c r="B21" t="s">
        <v>3969</v>
      </c>
      <c r="C21" t="s">
        <v>3970</v>
      </c>
      <c r="D21" t="s">
        <v>27</v>
      </c>
      <c r="E21" s="11" t="e">
        <f>VLOOKUP(B21,#REF!,1,FALSE)</f>
        <v>#REF!</v>
      </c>
      <c r="I21" s="5" t="s">
        <v>3829</v>
      </c>
      <c r="J21" t="s">
        <v>3971</v>
      </c>
      <c r="K21" t="s">
        <v>3972</v>
      </c>
      <c r="L21" t="s">
        <v>3829</v>
      </c>
      <c r="M21" t="s">
        <v>27</v>
      </c>
      <c r="N21" s="11" t="e">
        <f>VLOOKUP(J21,#REF!,1,FALSE)</f>
        <v>#REF!</v>
      </c>
      <c r="P21" s="5" t="s">
        <v>3959</v>
      </c>
      <c r="Q21" t="s">
        <v>3973</v>
      </c>
      <c r="R21" t="s">
        <v>27</v>
      </c>
      <c r="S21" s="11" t="e">
        <f>VLOOKUP(P21,#REF!,1,FALSE)</f>
        <v>#REF!</v>
      </c>
      <c r="V21" s="5" t="s">
        <v>3935</v>
      </c>
      <c r="W21">
        <v>600</v>
      </c>
      <c r="X21" t="s">
        <v>3974</v>
      </c>
      <c r="Y21" t="s">
        <v>42</v>
      </c>
      <c r="Z21" t="s">
        <v>3936</v>
      </c>
      <c r="AA21" s="11" t="e">
        <f>VLOOKUP(W21,#REF!,1,FALSE)</f>
        <v>#REF!</v>
      </c>
      <c r="AC21" s="5" t="s">
        <v>3975</v>
      </c>
      <c r="AD21" t="s">
        <v>3976</v>
      </c>
      <c r="AE21" t="s">
        <v>27</v>
      </c>
      <c r="AF21" s="11" t="e">
        <f>VLOOKUP(AC21,#REF!,1,FALSE)</f>
        <v>#REF!</v>
      </c>
    </row>
    <row r="22" spans="2:33" x14ac:dyDescent="0.2">
      <c r="B22" t="s">
        <v>3977</v>
      </c>
      <c r="C22" t="s">
        <v>3978</v>
      </c>
      <c r="D22" t="s">
        <v>27</v>
      </c>
      <c r="E22" s="11" t="e">
        <f>VLOOKUP(B22,#REF!,1,FALSE)</f>
        <v>#REF!</v>
      </c>
      <c r="I22" s="5" t="s">
        <v>3856</v>
      </c>
      <c r="J22" t="s">
        <v>3855</v>
      </c>
      <c r="K22" t="s">
        <v>3856</v>
      </c>
      <c r="L22" t="s">
        <v>3855</v>
      </c>
      <c r="M22" t="s">
        <v>27</v>
      </c>
      <c r="N22" s="11" t="e">
        <f>VLOOKUP(J22,#REF!,1,FALSE)</f>
        <v>#REF!</v>
      </c>
      <c r="P22" s="5" t="s">
        <v>3979</v>
      </c>
      <c r="Q22" t="s">
        <v>3980</v>
      </c>
      <c r="R22" t="s">
        <v>27</v>
      </c>
      <c r="S22" s="11" t="e">
        <f>VLOOKUP(P22,#REF!,1,FALSE)</f>
        <v>#REF!</v>
      </c>
      <c r="V22" s="5" t="s">
        <v>124</v>
      </c>
      <c r="W22" t="s">
        <v>3981</v>
      </c>
      <c r="X22" t="s">
        <v>124</v>
      </c>
      <c r="Y22" t="s">
        <v>42</v>
      </c>
      <c r="Z22" t="s">
        <v>3981</v>
      </c>
      <c r="AA22" s="11" t="e">
        <f>VLOOKUP(W22,#REF!,1,FALSE)</f>
        <v>#REF!</v>
      </c>
      <c r="AC22" s="5" t="s">
        <v>3982</v>
      </c>
      <c r="AD22" t="s">
        <v>3983</v>
      </c>
      <c r="AE22" t="s">
        <v>27</v>
      </c>
      <c r="AF22" s="11" t="e">
        <f>VLOOKUP(AC22,#REF!,1,FALSE)</f>
        <v>#REF!</v>
      </c>
    </row>
    <row r="23" spans="2:33" ht="13.5" thickBot="1" x14ac:dyDescent="0.25">
      <c r="B23" t="s">
        <v>3984</v>
      </c>
      <c r="C23" t="s">
        <v>3985</v>
      </c>
      <c r="D23" t="s">
        <v>27</v>
      </c>
      <c r="E23" s="11" t="e">
        <f>VLOOKUP(B23,#REF!,1,FALSE)</f>
        <v>#REF!</v>
      </c>
      <c r="I23" s="5" t="s">
        <v>3849</v>
      </c>
      <c r="J23" t="s">
        <v>3986</v>
      </c>
      <c r="K23" t="s">
        <v>3987</v>
      </c>
      <c r="L23" t="s">
        <v>3848</v>
      </c>
      <c r="M23" t="s">
        <v>27</v>
      </c>
      <c r="N23" s="11" t="e">
        <f>VLOOKUP(J23,#REF!,1,FALSE)</f>
        <v>#REF!</v>
      </c>
      <c r="P23" s="5" t="s">
        <v>3988</v>
      </c>
      <c r="Q23" t="s">
        <v>3989</v>
      </c>
      <c r="R23" t="s">
        <v>27</v>
      </c>
      <c r="S23" s="11" t="e">
        <f>VLOOKUP(P23,#REF!,1,FALSE)</f>
        <v>#REF!</v>
      </c>
      <c r="V23" s="5" t="s">
        <v>124</v>
      </c>
      <c r="W23" t="s">
        <v>3990</v>
      </c>
      <c r="X23" t="s">
        <v>3991</v>
      </c>
      <c r="Y23" t="s">
        <v>42</v>
      </c>
      <c r="Z23" t="s">
        <v>3981</v>
      </c>
      <c r="AA23" s="11" t="e">
        <f>VLOOKUP(W23,#REF!,1,FALSE)</f>
        <v>#REF!</v>
      </c>
      <c r="AC23" s="5" t="s">
        <v>3992</v>
      </c>
      <c r="AD23" t="s">
        <v>3993</v>
      </c>
      <c r="AE23" t="s">
        <v>27</v>
      </c>
      <c r="AF23" s="11" t="e">
        <f>VLOOKUP(AC23,#REF!,1,FALSE)</f>
        <v>#REF!</v>
      </c>
    </row>
    <row r="24" spans="2:33" x14ac:dyDescent="0.2">
      <c r="B24" s="7" t="s">
        <v>3994</v>
      </c>
      <c r="C24" s="1" t="s">
        <v>3995</v>
      </c>
      <c r="D24" s="1" t="s">
        <v>27</v>
      </c>
      <c r="E24" s="11" t="e">
        <f>VLOOKUP(B24,#REF!,1,FALSE)</f>
        <v>#REF!</v>
      </c>
      <c r="I24" s="5" t="s">
        <v>3849</v>
      </c>
      <c r="J24" t="s">
        <v>3996</v>
      </c>
      <c r="K24" t="s">
        <v>3997</v>
      </c>
      <c r="L24" t="s">
        <v>3848</v>
      </c>
      <c r="M24" t="s">
        <v>27</v>
      </c>
      <c r="N24" s="11" t="e">
        <f>VLOOKUP(J24,#REF!,1,FALSE)</f>
        <v>#REF!</v>
      </c>
      <c r="P24" s="5" t="s">
        <v>3998</v>
      </c>
      <c r="Q24" t="s">
        <v>3999</v>
      </c>
      <c r="R24" t="s">
        <v>27</v>
      </c>
      <c r="S24" s="11" t="e">
        <f>VLOOKUP(P24,#REF!,1,FALSE)</f>
        <v>#REF!</v>
      </c>
      <c r="V24" s="5" t="s">
        <v>124</v>
      </c>
      <c r="W24" t="s">
        <v>4000</v>
      </c>
      <c r="X24" t="s">
        <v>4001</v>
      </c>
      <c r="Y24" t="s">
        <v>27</v>
      </c>
      <c r="Z24" t="s">
        <v>3981</v>
      </c>
      <c r="AA24" s="11" t="e">
        <f>VLOOKUP(W24,#REF!,1,FALSE)</f>
        <v>#REF!</v>
      </c>
      <c r="AC24" s="5" t="s">
        <v>4002</v>
      </c>
      <c r="AD24" t="s">
        <v>4003</v>
      </c>
      <c r="AE24" t="s">
        <v>27</v>
      </c>
      <c r="AF24" s="13" t="e">
        <f>VLOOKUP(AC24,#REF!,1,FALSE)</f>
        <v>#REF!</v>
      </c>
      <c r="AG24" s="21" t="s">
        <v>4004</v>
      </c>
    </row>
    <row r="25" spans="2:33" x14ac:dyDescent="0.2">
      <c r="B25" s="5" t="s">
        <v>4005</v>
      </c>
      <c r="C25" t="s">
        <v>3927</v>
      </c>
      <c r="D25" t="s">
        <v>27</v>
      </c>
      <c r="E25" s="11" t="e">
        <f>VLOOKUP(B25,#REF!,1,FALSE)</f>
        <v>#REF!</v>
      </c>
      <c r="I25" s="5" t="s">
        <v>3849</v>
      </c>
      <c r="J25" t="s">
        <v>4006</v>
      </c>
      <c r="K25" t="s">
        <v>4007</v>
      </c>
      <c r="L25" t="s">
        <v>3848</v>
      </c>
      <c r="M25" t="s">
        <v>27</v>
      </c>
      <c r="N25" s="11" t="e">
        <f>VLOOKUP(J25,#REF!,1,FALSE)</f>
        <v>#REF!</v>
      </c>
      <c r="P25" s="14" t="s">
        <v>4008</v>
      </c>
      <c r="Q25" s="15" t="s">
        <v>4009</v>
      </c>
      <c r="R25" s="15" t="s">
        <v>42</v>
      </c>
      <c r="S25" s="16" t="e">
        <f>VLOOKUP(P25,#REF!,1,FALSE)</f>
        <v>#REF!</v>
      </c>
      <c r="V25" s="5" t="s">
        <v>3829</v>
      </c>
      <c r="W25" t="s">
        <v>3861</v>
      </c>
      <c r="X25" t="s">
        <v>3862</v>
      </c>
      <c r="Y25" t="s">
        <v>27</v>
      </c>
      <c r="Z25" t="s">
        <v>3829</v>
      </c>
      <c r="AA25" s="11" t="e">
        <f>VLOOKUP(W25,#REF!,1,FALSE)</f>
        <v>#REF!</v>
      </c>
      <c r="AC25" s="5" t="s">
        <v>4010</v>
      </c>
      <c r="AD25" t="s">
        <v>4011</v>
      </c>
      <c r="AE25" t="s">
        <v>27</v>
      </c>
      <c r="AF25" s="11" t="e">
        <f>VLOOKUP(AC25,#REF!,1,FALSE)</f>
        <v>#REF!</v>
      </c>
    </row>
    <row r="26" spans="2:33" x14ac:dyDescent="0.2">
      <c r="B26" s="5" t="s">
        <v>4012</v>
      </c>
      <c r="C26" t="s">
        <v>4013</v>
      </c>
      <c r="D26" t="s">
        <v>27</v>
      </c>
      <c r="E26" s="11" t="e">
        <f>VLOOKUP(B26,#REF!,1,FALSE)</f>
        <v>#REF!</v>
      </c>
      <c r="I26" s="5" t="s">
        <v>3849</v>
      </c>
      <c r="J26" t="s">
        <v>4014</v>
      </c>
      <c r="K26" t="s">
        <v>4015</v>
      </c>
      <c r="L26" t="s">
        <v>3848</v>
      </c>
      <c r="M26" t="s">
        <v>27</v>
      </c>
      <c r="N26" s="11" t="e">
        <f>VLOOKUP(J26,#REF!,1,FALSE)</f>
        <v>#REF!</v>
      </c>
      <c r="P26" s="5" t="s">
        <v>3969</v>
      </c>
      <c r="Q26" t="s">
        <v>3970</v>
      </c>
      <c r="R26" t="s">
        <v>27</v>
      </c>
      <c r="S26" s="11" t="e">
        <f>VLOOKUP(P26,#REF!,1,FALSE)</f>
        <v>#REF!</v>
      </c>
      <c r="V26" s="5" t="s">
        <v>124</v>
      </c>
      <c r="W26" t="s">
        <v>4016</v>
      </c>
      <c r="X26" t="s">
        <v>4017</v>
      </c>
      <c r="Y26" t="s">
        <v>27</v>
      </c>
      <c r="Z26" t="s">
        <v>3981</v>
      </c>
      <c r="AA26" s="11" t="e">
        <f>VLOOKUP(W26,#REF!,1,FALSE)</f>
        <v>#REF!</v>
      </c>
      <c r="AC26" s="5" t="s">
        <v>4018</v>
      </c>
      <c r="AD26" t="s">
        <v>4019</v>
      </c>
      <c r="AE26" t="s">
        <v>27</v>
      </c>
      <c r="AF26" s="11" t="e">
        <f>VLOOKUP(AC26,#REF!,1,FALSE)</f>
        <v>#REF!</v>
      </c>
    </row>
    <row r="27" spans="2:33" x14ac:dyDescent="0.2">
      <c r="B27" s="5" t="s">
        <v>4020</v>
      </c>
      <c r="C27" t="s">
        <v>3935</v>
      </c>
      <c r="D27" t="s">
        <v>27</v>
      </c>
      <c r="E27" s="11" t="e">
        <f>VLOOKUP(B27,#REF!,1,FALSE)</f>
        <v>#REF!</v>
      </c>
      <c r="I27" s="5" t="s">
        <v>3849</v>
      </c>
      <c r="J27" t="s">
        <v>4021</v>
      </c>
      <c r="K27" t="s">
        <v>4022</v>
      </c>
      <c r="L27" t="s">
        <v>3848</v>
      </c>
      <c r="M27" t="s">
        <v>27</v>
      </c>
      <c r="N27" s="11" t="e">
        <f>VLOOKUP(J27,#REF!,1,FALSE)</f>
        <v>#REF!</v>
      </c>
      <c r="P27" s="5" t="s">
        <v>3977</v>
      </c>
      <c r="Q27" t="s">
        <v>3978</v>
      </c>
      <c r="R27" t="s">
        <v>27</v>
      </c>
      <c r="S27" s="11" t="e">
        <f>VLOOKUP(P27,#REF!,1,FALSE)</f>
        <v>#REF!</v>
      </c>
      <c r="V27" s="5" t="s">
        <v>124</v>
      </c>
      <c r="W27" t="s">
        <v>3851</v>
      </c>
      <c r="X27" t="s">
        <v>3852</v>
      </c>
      <c r="Y27" t="s">
        <v>27</v>
      </c>
      <c r="Z27" t="s">
        <v>3981</v>
      </c>
      <c r="AA27" s="11" t="e">
        <f>VLOOKUP(W27,#REF!,1,FALSE)</f>
        <v>#REF!</v>
      </c>
      <c r="AC27" s="5" t="s">
        <v>4023</v>
      </c>
      <c r="AD27" t="s">
        <v>4024</v>
      </c>
      <c r="AE27" t="s">
        <v>27</v>
      </c>
      <c r="AF27" s="11" t="e">
        <f>VLOOKUP(AC27,#REF!,1,FALSE)</f>
        <v>#REF!</v>
      </c>
    </row>
    <row r="28" spans="2:33" ht="13.5" thickBot="1" x14ac:dyDescent="0.25">
      <c r="B28" s="6" t="s">
        <v>4025</v>
      </c>
      <c r="C28" s="4" t="s">
        <v>4026</v>
      </c>
      <c r="D28" s="4" t="s">
        <v>27</v>
      </c>
      <c r="E28" s="11" t="e">
        <f>VLOOKUP(B28,#REF!,1,FALSE)</f>
        <v>#REF!</v>
      </c>
      <c r="I28" s="5" t="s">
        <v>3849</v>
      </c>
      <c r="J28" t="s">
        <v>4027</v>
      </c>
      <c r="K28" t="s">
        <v>4028</v>
      </c>
      <c r="L28" t="s">
        <v>3848</v>
      </c>
      <c r="M28" t="s">
        <v>27</v>
      </c>
      <c r="N28" s="11" t="e">
        <f>VLOOKUP(J28,#REF!,1,FALSE)</f>
        <v>#REF!</v>
      </c>
      <c r="P28" s="14" t="s">
        <v>3882</v>
      </c>
      <c r="Q28" s="15" t="s">
        <v>3880</v>
      </c>
      <c r="R28" s="15" t="s">
        <v>42</v>
      </c>
      <c r="S28" s="16" t="e">
        <f>VLOOKUP(P28,#REF!,1,FALSE)</f>
        <v>#REF!</v>
      </c>
      <c r="V28" s="5" t="s">
        <v>3829</v>
      </c>
      <c r="W28" t="s">
        <v>3868</v>
      </c>
      <c r="X28" t="s">
        <v>3869</v>
      </c>
      <c r="Y28" t="s">
        <v>27</v>
      </c>
      <c r="Z28" t="s">
        <v>3829</v>
      </c>
      <c r="AA28" s="11" t="e">
        <f>VLOOKUP(W28,#REF!,1,FALSE)</f>
        <v>#REF!</v>
      </c>
      <c r="AC28" s="5" t="s">
        <v>4029</v>
      </c>
      <c r="AD28" t="s">
        <v>4030</v>
      </c>
      <c r="AE28" t="s">
        <v>27</v>
      </c>
      <c r="AF28" s="11" t="e">
        <f>VLOOKUP(AC28,#REF!,1,FALSE)</f>
        <v>#REF!</v>
      </c>
    </row>
    <row r="29" spans="2:33" x14ac:dyDescent="0.2">
      <c r="B29" t="s">
        <v>4031</v>
      </c>
      <c r="C29" t="s">
        <v>4032</v>
      </c>
      <c r="D29" t="s">
        <v>27</v>
      </c>
      <c r="E29" s="11" t="e">
        <f>VLOOKUP(B29,#REF!,1,FALSE)</f>
        <v>#REF!</v>
      </c>
      <c r="I29" s="5" t="s">
        <v>3849</v>
      </c>
      <c r="J29" t="s">
        <v>4033</v>
      </c>
      <c r="K29" t="s">
        <v>4034</v>
      </c>
      <c r="L29" t="s">
        <v>3848</v>
      </c>
      <c r="M29" t="s">
        <v>27</v>
      </c>
      <c r="N29" s="11" t="e">
        <f>VLOOKUP(J29,#REF!,1,FALSE)</f>
        <v>#REF!</v>
      </c>
      <c r="P29" s="5" t="s">
        <v>3984</v>
      </c>
      <c r="Q29" t="s">
        <v>3985</v>
      </c>
      <c r="R29" t="s">
        <v>27</v>
      </c>
      <c r="S29" s="11" t="e">
        <f>VLOOKUP(P29,#REF!,1,FALSE)</f>
        <v>#REF!</v>
      </c>
      <c r="V29" s="5" t="s">
        <v>124</v>
      </c>
      <c r="W29" t="s">
        <v>3868</v>
      </c>
      <c r="X29" t="s">
        <v>3869</v>
      </c>
      <c r="Y29" t="s">
        <v>42</v>
      </c>
      <c r="Z29" t="s">
        <v>3981</v>
      </c>
      <c r="AA29" s="11" t="e">
        <f>VLOOKUP(W29,#REF!,1,FALSE)</f>
        <v>#REF!</v>
      </c>
      <c r="AC29" s="5" t="s">
        <v>4035</v>
      </c>
      <c r="AD29" t="s">
        <v>4036</v>
      </c>
      <c r="AE29" t="s">
        <v>27</v>
      </c>
      <c r="AF29" s="11" t="e">
        <f>VLOOKUP(AC29,#REF!,1,FALSE)</f>
        <v>#REF!</v>
      </c>
    </row>
    <row r="30" spans="2:33" x14ac:dyDescent="0.2">
      <c r="B30" t="s">
        <v>3981</v>
      </c>
      <c r="C30" t="s">
        <v>124</v>
      </c>
      <c r="D30" t="s">
        <v>27</v>
      </c>
      <c r="E30" s="11" t="e">
        <f>VLOOKUP(B30,#REF!,1,FALSE)</f>
        <v>#REF!</v>
      </c>
      <c r="I30" s="5" t="s">
        <v>3849</v>
      </c>
      <c r="J30" t="s">
        <v>4037</v>
      </c>
      <c r="K30" t="s">
        <v>4038</v>
      </c>
      <c r="L30" t="s">
        <v>3848</v>
      </c>
      <c r="M30" t="s">
        <v>27</v>
      </c>
      <c r="N30" s="11" t="e">
        <f>VLOOKUP(J30,#REF!,1,FALSE)</f>
        <v>#REF!</v>
      </c>
      <c r="P30" s="5" t="s">
        <v>3994</v>
      </c>
      <c r="Q30" t="s">
        <v>3995</v>
      </c>
      <c r="R30" t="s">
        <v>27</v>
      </c>
      <c r="S30" s="11" t="e">
        <f>VLOOKUP(P30,#REF!,1,FALSE)</f>
        <v>#REF!</v>
      </c>
      <c r="V30" s="5" t="s">
        <v>124</v>
      </c>
      <c r="W30" t="s">
        <v>4039</v>
      </c>
      <c r="X30" t="s">
        <v>4040</v>
      </c>
      <c r="Y30" t="s">
        <v>42</v>
      </c>
      <c r="Z30" t="s">
        <v>3981</v>
      </c>
      <c r="AA30" s="11" t="e">
        <f>VLOOKUP(W30,#REF!,1,FALSE)</f>
        <v>#REF!</v>
      </c>
      <c r="AC30" s="5" t="s">
        <v>4041</v>
      </c>
      <c r="AD30" t="s">
        <v>4042</v>
      </c>
      <c r="AE30" t="s">
        <v>27</v>
      </c>
      <c r="AF30" s="11" t="e">
        <f>VLOOKUP(AC30,#REF!,1,FALSE)</f>
        <v>#REF!</v>
      </c>
    </row>
    <row r="31" spans="2:33" x14ac:dyDescent="0.2">
      <c r="B31" t="s">
        <v>4043</v>
      </c>
      <c r="C31" t="s">
        <v>4043</v>
      </c>
      <c r="D31" t="s">
        <v>27</v>
      </c>
      <c r="E31" s="11" t="e">
        <f>VLOOKUP(B31,#REF!,1,FALSE)</f>
        <v>#REF!</v>
      </c>
      <c r="I31" s="5" t="s">
        <v>3849</v>
      </c>
      <c r="J31" t="s">
        <v>4044</v>
      </c>
      <c r="K31" t="s">
        <v>4045</v>
      </c>
      <c r="L31" t="s">
        <v>3848</v>
      </c>
      <c r="M31" t="s">
        <v>27</v>
      </c>
      <c r="N31" s="11" t="e">
        <f>VLOOKUP(J31,#REF!,1,FALSE)</f>
        <v>#REF!</v>
      </c>
      <c r="P31" s="5" t="s">
        <v>3928</v>
      </c>
      <c r="Q31" t="s">
        <v>3927</v>
      </c>
      <c r="R31" t="s">
        <v>27</v>
      </c>
      <c r="S31" s="11" t="e">
        <f>VLOOKUP(P31,#REF!,1,FALSE)</f>
        <v>#REF!</v>
      </c>
      <c r="V31" s="5" t="s">
        <v>124</v>
      </c>
      <c r="W31" t="s">
        <v>4046</v>
      </c>
      <c r="X31" t="s">
        <v>4047</v>
      </c>
      <c r="Y31" t="s">
        <v>42</v>
      </c>
      <c r="Z31" t="s">
        <v>3981</v>
      </c>
      <c r="AA31" s="11" t="e">
        <f>VLOOKUP(W31,#REF!,1,FALSE)</f>
        <v>#REF!</v>
      </c>
      <c r="AC31" s="5" t="s">
        <v>4048</v>
      </c>
      <c r="AD31" t="s">
        <v>4049</v>
      </c>
      <c r="AE31" t="s">
        <v>27</v>
      </c>
      <c r="AF31" s="11" t="e">
        <f>VLOOKUP(AC31,#REF!,1,FALSE)</f>
        <v>#REF!</v>
      </c>
    </row>
    <row r="32" spans="2:33" x14ac:dyDescent="0.2">
      <c r="B32" t="s">
        <v>4050</v>
      </c>
      <c r="C32" t="s">
        <v>4051</v>
      </c>
      <c r="D32" t="s">
        <v>27</v>
      </c>
      <c r="E32" s="11" t="e">
        <f>VLOOKUP(B32,#REF!,1,FALSE)</f>
        <v>#REF!</v>
      </c>
      <c r="I32" s="5" t="s">
        <v>3849</v>
      </c>
      <c r="J32" t="s">
        <v>4052</v>
      </c>
      <c r="K32" t="s">
        <v>4053</v>
      </c>
      <c r="L32" t="s">
        <v>3848</v>
      </c>
      <c r="M32" t="s">
        <v>27</v>
      </c>
      <c r="N32" s="11" t="e">
        <f>VLOOKUP(J32,#REF!,1,FALSE)</f>
        <v>#REF!</v>
      </c>
      <c r="P32" s="5" t="s">
        <v>4012</v>
      </c>
      <c r="Q32" t="s">
        <v>4013</v>
      </c>
      <c r="R32" t="s">
        <v>27</v>
      </c>
      <c r="S32" s="11" t="e">
        <f>VLOOKUP(P32,#REF!,1,FALSE)</f>
        <v>#REF!</v>
      </c>
      <c r="V32" s="5" t="s">
        <v>4009</v>
      </c>
      <c r="W32" t="s">
        <v>4054</v>
      </c>
      <c r="X32" t="s">
        <v>4055</v>
      </c>
      <c r="Y32" t="s">
        <v>42</v>
      </c>
      <c r="Z32" t="s">
        <v>4008</v>
      </c>
      <c r="AA32" s="11" t="e">
        <f>VLOOKUP(W32,#REF!,1,FALSE)</f>
        <v>#REF!</v>
      </c>
      <c r="AC32" s="5" t="s">
        <v>4056</v>
      </c>
      <c r="AD32" t="s">
        <v>4057</v>
      </c>
      <c r="AE32" t="s">
        <v>27</v>
      </c>
      <c r="AF32" s="11" t="e">
        <f>VLOOKUP(AC32,#REF!,1,FALSE)</f>
        <v>#REF!</v>
      </c>
    </row>
    <row r="33" spans="2:32" x14ac:dyDescent="0.2">
      <c r="B33" t="s">
        <v>4058</v>
      </c>
      <c r="C33" t="s">
        <v>4059</v>
      </c>
      <c r="D33" t="s">
        <v>27</v>
      </c>
      <c r="E33" s="11" t="e">
        <f>VLOOKUP(B33,#REF!,1,FALSE)</f>
        <v>#REF!</v>
      </c>
      <c r="I33" s="5" t="s">
        <v>3860</v>
      </c>
      <c r="J33" t="s">
        <v>4060</v>
      </c>
      <c r="K33" t="s">
        <v>4061</v>
      </c>
      <c r="L33" t="s">
        <v>3859</v>
      </c>
      <c r="M33" t="s">
        <v>27</v>
      </c>
      <c r="N33" s="11" t="e">
        <f>VLOOKUP(J33,#REF!,1,FALSE)</f>
        <v>#REF!</v>
      </c>
      <c r="P33" s="5" t="s">
        <v>4062</v>
      </c>
      <c r="Q33" t="s">
        <v>4063</v>
      </c>
      <c r="R33" t="s">
        <v>27</v>
      </c>
      <c r="S33" s="11" t="e">
        <f>VLOOKUP(P33,#REF!,1,FALSE)</f>
        <v>#REF!</v>
      </c>
      <c r="V33" s="5" t="s">
        <v>4009</v>
      </c>
      <c r="W33" t="s">
        <v>4064</v>
      </c>
      <c r="X33" t="s">
        <v>4065</v>
      </c>
      <c r="Y33" t="s">
        <v>42</v>
      </c>
      <c r="Z33" t="s">
        <v>4008</v>
      </c>
      <c r="AA33" s="11" t="e">
        <f>VLOOKUP(W33,#REF!,1,FALSE)</f>
        <v>#REF!</v>
      </c>
      <c r="AC33" s="5" t="s">
        <v>4066</v>
      </c>
      <c r="AD33" t="s">
        <v>1296</v>
      </c>
      <c r="AE33" t="s">
        <v>27</v>
      </c>
      <c r="AF33" s="11" t="e">
        <f>VLOOKUP(AC33,#REF!,1,FALSE)</f>
        <v>#REF!</v>
      </c>
    </row>
    <row r="34" spans="2:32" x14ac:dyDescent="0.2">
      <c r="B34" t="s">
        <v>4067</v>
      </c>
      <c r="C34" t="s">
        <v>4068</v>
      </c>
      <c r="D34" t="s">
        <v>27</v>
      </c>
      <c r="E34" s="11" t="e">
        <f>VLOOKUP(B34,#REF!,1,FALSE)</f>
        <v>#REF!</v>
      </c>
      <c r="I34" s="5" t="s">
        <v>3867</v>
      </c>
      <c r="J34" t="s">
        <v>4069</v>
      </c>
      <c r="K34" t="s">
        <v>4070</v>
      </c>
      <c r="L34" t="s">
        <v>3866</v>
      </c>
      <c r="M34" t="s">
        <v>27</v>
      </c>
      <c r="N34" s="11" t="e">
        <f>VLOOKUP(J34,#REF!,1,FALSE)</f>
        <v>#REF!</v>
      </c>
      <c r="P34" s="5" t="s">
        <v>4071</v>
      </c>
      <c r="Q34" t="s">
        <v>4072</v>
      </c>
      <c r="R34" t="s">
        <v>27</v>
      </c>
      <c r="S34" s="11" t="e">
        <f>VLOOKUP(P34,#REF!,1,FALSE)</f>
        <v>#REF!</v>
      </c>
      <c r="V34" s="5" t="s">
        <v>4009</v>
      </c>
      <c r="W34" t="s">
        <v>4073</v>
      </c>
      <c r="X34" t="s">
        <v>4074</v>
      </c>
      <c r="Y34" t="s">
        <v>42</v>
      </c>
      <c r="Z34" t="s">
        <v>4008</v>
      </c>
      <c r="AA34" s="11" t="e">
        <f>VLOOKUP(W34,#REF!,1,FALSE)</f>
        <v>#REF!</v>
      </c>
      <c r="AC34" s="5" t="s">
        <v>4075</v>
      </c>
      <c r="AD34" t="s">
        <v>4076</v>
      </c>
      <c r="AE34" t="s">
        <v>27</v>
      </c>
      <c r="AF34" s="11" t="e">
        <f>VLOOKUP(AC34,#REF!,1,FALSE)</f>
        <v>#REF!</v>
      </c>
    </row>
    <row r="35" spans="2:32" x14ac:dyDescent="0.2">
      <c r="I35" s="5" t="s">
        <v>3885</v>
      </c>
      <c r="J35" t="s">
        <v>4077</v>
      </c>
      <c r="K35" t="s">
        <v>4078</v>
      </c>
      <c r="L35" t="s">
        <v>3873</v>
      </c>
      <c r="M35" t="s">
        <v>27</v>
      </c>
      <c r="N35" s="11" t="e">
        <f>VLOOKUP(J35,#REF!,1,FALSE)</f>
        <v>#REF!</v>
      </c>
      <c r="P35" s="14" t="s">
        <v>3936</v>
      </c>
      <c r="Q35" s="15" t="s">
        <v>3935</v>
      </c>
      <c r="R35" s="15" t="s">
        <v>42</v>
      </c>
      <c r="S35" s="16" t="e">
        <f>VLOOKUP(P35,#REF!,1,FALSE)</f>
        <v>#REF!</v>
      </c>
      <c r="V35" s="5" t="s">
        <v>3829</v>
      </c>
      <c r="W35" t="s">
        <v>4079</v>
      </c>
      <c r="X35" t="s">
        <v>4080</v>
      </c>
      <c r="Y35" t="s">
        <v>27</v>
      </c>
      <c r="Z35" t="s">
        <v>3829</v>
      </c>
      <c r="AA35" s="11" t="e">
        <f>VLOOKUP(W35,#REF!,1,FALSE)</f>
        <v>#REF!</v>
      </c>
      <c r="AC35" s="5" t="s">
        <v>4081</v>
      </c>
      <c r="AD35" t="s">
        <v>4082</v>
      </c>
      <c r="AE35" t="s">
        <v>27</v>
      </c>
      <c r="AF35" s="11" t="e">
        <f>VLOOKUP(AC35,#REF!,1,FALSE)</f>
        <v>#REF!</v>
      </c>
    </row>
    <row r="36" spans="2:32" x14ac:dyDescent="0.2">
      <c r="I36" s="5" t="s">
        <v>3885</v>
      </c>
      <c r="J36" t="s">
        <v>4083</v>
      </c>
      <c r="K36" t="s">
        <v>4084</v>
      </c>
      <c r="L36" t="s">
        <v>3873</v>
      </c>
      <c r="M36" t="s">
        <v>27</v>
      </c>
      <c r="N36" s="11" t="e">
        <f>VLOOKUP(J36,#REF!,1,FALSE)</f>
        <v>#REF!</v>
      </c>
      <c r="P36" s="5" t="s">
        <v>4020</v>
      </c>
      <c r="Q36" t="s">
        <v>3935</v>
      </c>
      <c r="R36" t="s">
        <v>27</v>
      </c>
      <c r="S36" s="11" t="e">
        <f>VLOOKUP(P36,#REF!,1,FALSE)</f>
        <v>#REF!</v>
      </c>
      <c r="V36" s="5" t="s">
        <v>4009</v>
      </c>
      <c r="W36" t="s">
        <v>4085</v>
      </c>
      <c r="X36" t="s">
        <v>4086</v>
      </c>
      <c r="Y36" t="s">
        <v>42</v>
      </c>
      <c r="Z36" t="s">
        <v>4008</v>
      </c>
      <c r="AA36" s="11" t="e">
        <f>VLOOKUP(W36,#REF!,1,FALSE)</f>
        <v>#REF!</v>
      </c>
      <c r="AC36" s="5" t="s">
        <v>4087</v>
      </c>
      <c r="AD36" t="s">
        <v>4088</v>
      </c>
      <c r="AE36" t="s">
        <v>27</v>
      </c>
      <c r="AF36" s="11" t="e">
        <f>VLOOKUP(AC36,#REF!,1,FALSE)</f>
        <v>#REF!</v>
      </c>
    </row>
    <row r="37" spans="2:32" x14ac:dyDescent="0.2">
      <c r="I37" s="5" t="s">
        <v>3893</v>
      </c>
      <c r="J37" t="s">
        <v>4089</v>
      </c>
      <c r="K37" t="s">
        <v>4090</v>
      </c>
      <c r="L37" t="s">
        <v>3893</v>
      </c>
      <c r="M37" t="s">
        <v>27</v>
      </c>
      <c r="N37" s="11" t="e">
        <f>VLOOKUP(J37,#REF!,1,FALSE)</f>
        <v>#REF!</v>
      </c>
      <c r="P37" s="5" t="s">
        <v>4025</v>
      </c>
      <c r="Q37" t="s">
        <v>4026</v>
      </c>
      <c r="R37" t="s">
        <v>27</v>
      </c>
      <c r="S37" s="11" t="e">
        <f>VLOOKUP(P37,#REF!,1,FALSE)</f>
        <v>#REF!</v>
      </c>
      <c r="V37" s="5" t="s">
        <v>4009</v>
      </c>
      <c r="W37" t="s">
        <v>4091</v>
      </c>
      <c r="X37" t="s">
        <v>4092</v>
      </c>
      <c r="Y37" t="s">
        <v>42</v>
      </c>
      <c r="Z37" t="s">
        <v>4008</v>
      </c>
      <c r="AA37" s="11" t="e">
        <f>VLOOKUP(W37,#REF!,1,FALSE)</f>
        <v>#REF!</v>
      </c>
      <c r="AC37" s="5" t="s">
        <v>4093</v>
      </c>
      <c r="AD37" t="s">
        <v>4094</v>
      </c>
      <c r="AE37" t="s">
        <v>27</v>
      </c>
      <c r="AF37" s="11" t="e">
        <f>VLOOKUP(AC37,#REF!,1,FALSE)</f>
        <v>#REF!</v>
      </c>
    </row>
    <row r="38" spans="2:32" x14ac:dyDescent="0.2">
      <c r="I38" s="5" t="s">
        <v>3893</v>
      </c>
      <c r="J38" t="s">
        <v>4095</v>
      </c>
      <c r="K38" t="s">
        <v>4096</v>
      </c>
      <c r="L38" t="s">
        <v>3893</v>
      </c>
      <c r="M38" t="s">
        <v>27</v>
      </c>
      <c r="N38" s="11" t="e">
        <f>VLOOKUP(J38,#REF!,1,FALSE)</f>
        <v>#REF!</v>
      </c>
      <c r="P38" s="5" t="s">
        <v>4097</v>
      </c>
      <c r="Q38" t="s">
        <v>4098</v>
      </c>
      <c r="R38" t="s">
        <v>27</v>
      </c>
      <c r="S38" s="11" t="e">
        <f>VLOOKUP(P38,#REF!,1,FALSE)</f>
        <v>#REF!</v>
      </c>
      <c r="V38" s="5" t="s">
        <v>3850</v>
      </c>
      <c r="W38">
        <v>940</v>
      </c>
      <c r="X38" t="s">
        <v>4099</v>
      </c>
      <c r="Y38" t="s">
        <v>27</v>
      </c>
      <c r="Z38" t="s">
        <v>3850</v>
      </c>
      <c r="AA38" s="11" t="e">
        <f>VLOOKUP(W38,#REF!,1,FALSE)</f>
        <v>#REF!</v>
      </c>
      <c r="AC38" s="5" t="s">
        <v>4100</v>
      </c>
      <c r="AD38" t="s">
        <v>4101</v>
      </c>
      <c r="AE38" t="s">
        <v>27</v>
      </c>
      <c r="AF38" s="11" t="e">
        <f>VLOOKUP(AC38,#REF!,1,FALSE)</f>
        <v>#REF!</v>
      </c>
    </row>
    <row r="39" spans="2:32" x14ac:dyDescent="0.2">
      <c r="I39" s="5" t="s">
        <v>3893</v>
      </c>
      <c r="J39" t="s">
        <v>4102</v>
      </c>
      <c r="K39" t="s">
        <v>4103</v>
      </c>
      <c r="L39" t="s">
        <v>3893</v>
      </c>
      <c r="M39" t="s">
        <v>27</v>
      </c>
      <c r="N39" s="11" t="e">
        <f>VLOOKUP(J39,#REF!,1,FALSE)</f>
        <v>#REF!</v>
      </c>
      <c r="P39" s="5" t="s">
        <v>4104</v>
      </c>
      <c r="Q39" t="s">
        <v>4105</v>
      </c>
      <c r="R39" t="s">
        <v>27</v>
      </c>
      <c r="S39" s="11" t="e">
        <f>VLOOKUP(P39,#REF!,1,FALSE)</f>
        <v>#REF!</v>
      </c>
      <c r="V39" s="5" t="s">
        <v>3850</v>
      </c>
      <c r="W39" t="s">
        <v>4106</v>
      </c>
      <c r="X39" t="s">
        <v>4107</v>
      </c>
      <c r="Y39" t="s">
        <v>27</v>
      </c>
      <c r="Z39" t="s">
        <v>3850</v>
      </c>
      <c r="AA39" s="11" t="e">
        <f>VLOOKUP(W39,#REF!,1,FALSE)</f>
        <v>#REF!</v>
      </c>
      <c r="AC39" s="5" t="s">
        <v>4108</v>
      </c>
      <c r="AD39" t="s">
        <v>4109</v>
      </c>
      <c r="AE39" t="s">
        <v>27</v>
      </c>
      <c r="AF39" s="11" t="e">
        <f>VLOOKUP(AC39,#REF!,1,FALSE)</f>
        <v>#REF!</v>
      </c>
    </row>
    <row r="40" spans="2:32" x14ac:dyDescent="0.2">
      <c r="I40" s="5" t="s">
        <v>3893</v>
      </c>
      <c r="J40" t="s">
        <v>360</v>
      </c>
      <c r="K40" t="s">
        <v>4110</v>
      </c>
      <c r="L40" t="s">
        <v>3893</v>
      </c>
      <c r="M40" t="s">
        <v>27</v>
      </c>
      <c r="N40" s="11" t="e">
        <f>VLOOKUP(J40,#REF!,1,FALSE)</f>
        <v>#REF!</v>
      </c>
      <c r="P40" s="14" t="s">
        <v>3981</v>
      </c>
      <c r="Q40" s="15" t="s">
        <v>124</v>
      </c>
      <c r="R40" s="15" t="s">
        <v>42</v>
      </c>
      <c r="S40" s="16" t="e">
        <f>VLOOKUP(P40,#REF!,1,FALSE)</f>
        <v>#REF!</v>
      </c>
      <c r="V40" s="5" t="s">
        <v>3829</v>
      </c>
      <c r="W40" t="s">
        <v>3830</v>
      </c>
      <c r="X40" t="s">
        <v>4111</v>
      </c>
      <c r="Y40" t="s">
        <v>27</v>
      </c>
      <c r="Z40" t="s">
        <v>3829</v>
      </c>
      <c r="AA40" s="11" t="e">
        <f>VLOOKUP(W40,#REF!,1,FALSE)</f>
        <v>#REF!</v>
      </c>
      <c r="AC40" s="5" t="s">
        <v>4112</v>
      </c>
      <c r="AD40" t="s">
        <v>4113</v>
      </c>
      <c r="AE40" t="s">
        <v>27</v>
      </c>
      <c r="AF40" s="11" t="e">
        <f>VLOOKUP(AC40,#REF!,1,FALSE)</f>
        <v>#REF!</v>
      </c>
    </row>
    <row r="41" spans="2:32" x14ac:dyDescent="0.2">
      <c r="I41" s="5" t="s">
        <v>3893</v>
      </c>
      <c r="J41" t="s">
        <v>4114</v>
      </c>
      <c r="K41" t="s">
        <v>4115</v>
      </c>
      <c r="L41" t="s">
        <v>3893</v>
      </c>
      <c r="M41" t="s">
        <v>27</v>
      </c>
      <c r="N41" s="11" t="e">
        <f>VLOOKUP(J41,#REF!,1,FALSE)</f>
        <v>#REF!</v>
      </c>
      <c r="P41" s="5" t="s">
        <v>4050</v>
      </c>
      <c r="Q41" t="s">
        <v>4051</v>
      </c>
      <c r="R41" t="s">
        <v>27</v>
      </c>
      <c r="S41" s="11" t="e">
        <f>VLOOKUP(P41,#REF!,1,FALSE)</f>
        <v>#REF!</v>
      </c>
      <c r="V41" s="5" t="s">
        <v>3850</v>
      </c>
      <c r="W41" t="s">
        <v>4116</v>
      </c>
      <c r="X41" t="s">
        <v>4117</v>
      </c>
      <c r="Y41" t="s">
        <v>27</v>
      </c>
      <c r="Z41" t="s">
        <v>3850</v>
      </c>
      <c r="AA41" s="11" t="e">
        <f>VLOOKUP(W41,#REF!,1,FALSE)</f>
        <v>#REF!</v>
      </c>
      <c r="AC41" s="5" t="s">
        <v>4118</v>
      </c>
      <c r="AD41" t="s">
        <v>4119</v>
      </c>
      <c r="AE41" t="s">
        <v>27</v>
      </c>
      <c r="AF41" s="11" t="e">
        <f>VLOOKUP(AC41,#REF!,1,FALSE)</f>
        <v>#REF!</v>
      </c>
    </row>
    <row r="42" spans="2:32" x14ac:dyDescent="0.2">
      <c r="I42" s="5" t="s">
        <v>3893</v>
      </c>
      <c r="J42" t="s">
        <v>4120</v>
      </c>
      <c r="K42" t="s">
        <v>4121</v>
      </c>
      <c r="L42" t="s">
        <v>3893</v>
      </c>
      <c r="M42" t="s">
        <v>27</v>
      </c>
      <c r="N42" s="11" t="e">
        <f>VLOOKUP(J42,#REF!,1,FALSE)</f>
        <v>#REF!</v>
      </c>
      <c r="P42" s="5" t="s">
        <v>4122</v>
      </c>
      <c r="Q42" t="s">
        <v>4123</v>
      </c>
      <c r="R42" t="s">
        <v>27</v>
      </c>
      <c r="S42" s="11" t="e">
        <f>VLOOKUP(P42,#REF!,1,FALSE)</f>
        <v>#REF!</v>
      </c>
      <c r="V42" s="5" t="s">
        <v>4009</v>
      </c>
      <c r="W42" t="s">
        <v>4124</v>
      </c>
      <c r="X42" t="s">
        <v>3862</v>
      </c>
      <c r="Y42" t="s">
        <v>42</v>
      </c>
      <c r="Z42" t="s">
        <v>4008</v>
      </c>
      <c r="AA42" s="11" t="e">
        <f>VLOOKUP(W42,#REF!,1,FALSE)</f>
        <v>#REF!</v>
      </c>
      <c r="AC42" s="5" t="s">
        <v>4125</v>
      </c>
      <c r="AD42" t="s">
        <v>4126</v>
      </c>
      <c r="AE42" t="s">
        <v>27</v>
      </c>
      <c r="AF42" s="11" t="e">
        <f>VLOOKUP(AC42,#REF!,1,FALSE)</f>
        <v>#REF!</v>
      </c>
    </row>
    <row r="43" spans="2:32" x14ac:dyDescent="0.2">
      <c r="I43" s="5" t="s">
        <v>3893</v>
      </c>
      <c r="J43" t="s">
        <v>4127</v>
      </c>
      <c r="K43" t="s">
        <v>4128</v>
      </c>
      <c r="L43" t="s">
        <v>3893</v>
      </c>
      <c r="M43" t="s">
        <v>27</v>
      </c>
      <c r="N43" s="11" t="e">
        <f>VLOOKUP(J43,#REF!,1,FALSE)</f>
        <v>#REF!</v>
      </c>
      <c r="P43" s="5" t="s">
        <v>4058</v>
      </c>
      <c r="Q43" t="s">
        <v>4059</v>
      </c>
      <c r="R43" t="s">
        <v>27</v>
      </c>
      <c r="S43" s="11" t="e">
        <f>VLOOKUP(P43,#REF!,1,FALSE)</f>
        <v>#REF!</v>
      </c>
      <c r="V43" s="5" t="s">
        <v>124</v>
      </c>
      <c r="W43" t="s">
        <v>4129</v>
      </c>
      <c r="X43" t="s">
        <v>4130</v>
      </c>
      <c r="Y43" t="s">
        <v>42</v>
      </c>
      <c r="Z43" t="s">
        <v>3981</v>
      </c>
      <c r="AA43" s="11" t="e">
        <f>VLOOKUP(W43,#REF!,1,FALSE)</f>
        <v>#REF!</v>
      </c>
      <c r="AC43" s="5" t="s">
        <v>4131</v>
      </c>
      <c r="AD43" t="s">
        <v>4132</v>
      </c>
      <c r="AE43" t="s">
        <v>27</v>
      </c>
      <c r="AF43" s="11" t="e">
        <f>VLOOKUP(AC43,#REF!,1,FALSE)</f>
        <v>#REF!</v>
      </c>
    </row>
    <row r="44" spans="2:32" x14ac:dyDescent="0.2">
      <c r="I44" s="5" t="s">
        <v>3900</v>
      </c>
      <c r="J44" t="s">
        <v>4133</v>
      </c>
      <c r="K44" t="s">
        <v>4134</v>
      </c>
      <c r="L44" t="s">
        <v>3899</v>
      </c>
      <c r="M44" t="s">
        <v>27</v>
      </c>
      <c r="N44" s="11" t="e">
        <f>VLOOKUP(J44,#REF!,1,FALSE)</f>
        <v>#REF!</v>
      </c>
      <c r="P44" s="5" t="s">
        <v>4135</v>
      </c>
      <c r="Q44" t="s">
        <v>4136</v>
      </c>
      <c r="R44" t="s">
        <v>27</v>
      </c>
      <c r="S44" s="11" t="e">
        <f>VLOOKUP(P44,#REF!,1,FALSE)</f>
        <v>#REF!</v>
      </c>
      <c r="V44" s="5" t="s">
        <v>3910</v>
      </c>
      <c r="W44" t="s">
        <v>4137</v>
      </c>
      <c r="X44" t="s">
        <v>4138</v>
      </c>
      <c r="Y44" t="s">
        <v>27</v>
      </c>
      <c r="Z44" t="s">
        <v>3906</v>
      </c>
      <c r="AA44" s="11" t="e">
        <f>VLOOKUP(W44,#REF!,1,FALSE)</f>
        <v>#REF!</v>
      </c>
      <c r="AC44" s="5" t="s">
        <v>4139</v>
      </c>
      <c r="AD44" t="s">
        <v>4140</v>
      </c>
      <c r="AE44" t="s">
        <v>27</v>
      </c>
      <c r="AF44" s="11" t="e">
        <f>VLOOKUP(AC44,#REF!,1,FALSE)</f>
        <v>#REF!</v>
      </c>
    </row>
    <row r="45" spans="2:32" ht="13.5" thickBot="1" x14ac:dyDescent="0.25">
      <c r="I45" s="5" t="s">
        <v>3900</v>
      </c>
      <c r="J45" t="s">
        <v>4141</v>
      </c>
      <c r="K45" t="s">
        <v>4142</v>
      </c>
      <c r="L45" t="s">
        <v>3899</v>
      </c>
      <c r="M45" t="s">
        <v>27</v>
      </c>
      <c r="N45" s="11" t="e">
        <f>VLOOKUP(J45,#REF!,1,FALSE)</f>
        <v>#REF!</v>
      </c>
      <c r="P45" s="6" t="s">
        <v>4067</v>
      </c>
      <c r="Q45" s="4" t="s">
        <v>4068</v>
      </c>
      <c r="R45" s="4" t="s">
        <v>27</v>
      </c>
      <c r="S45" s="11" t="e">
        <f>VLOOKUP(P45,#REF!,1,FALSE)</f>
        <v>#REF!</v>
      </c>
      <c r="V45" s="5" t="s">
        <v>3910</v>
      </c>
      <c r="W45" t="s">
        <v>4143</v>
      </c>
      <c r="X45" t="s">
        <v>4144</v>
      </c>
      <c r="Y45" t="s">
        <v>27</v>
      </c>
      <c r="Z45" t="s">
        <v>3906</v>
      </c>
      <c r="AA45" s="11" t="e">
        <f>VLOOKUP(W45,#REF!,1,FALSE)</f>
        <v>#REF!</v>
      </c>
      <c r="AC45" s="5" t="s">
        <v>4145</v>
      </c>
      <c r="AD45" t="s">
        <v>841</v>
      </c>
      <c r="AE45" t="s">
        <v>42</v>
      </c>
      <c r="AF45" s="11" t="e">
        <f>VLOOKUP(AC45,#REF!,1,FALSE)</f>
        <v>#REF!</v>
      </c>
    </row>
    <row r="46" spans="2:32" x14ac:dyDescent="0.2">
      <c r="I46" s="5" t="s">
        <v>3900</v>
      </c>
      <c r="J46" t="s">
        <v>4146</v>
      </c>
      <c r="K46" t="s">
        <v>4147</v>
      </c>
      <c r="L46" t="s">
        <v>3899</v>
      </c>
      <c r="M46" t="s">
        <v>27</v>
      </c>
      <c r="N46" s="11" t="e">
        <f>VLOOKUP(J46,#REF!,1,FALSE)</f>
        <v>#REF!</v>
      </c>
      <c r="V46" s="5" t="s">
        <v>3829</v>
      </c>
      <c r="W46" t="s">
        <v>4148</v>
      </c>
      <c r="X46" t="s">
        <v>4149</v>
      </c>
      <c r="Y46" t="s">
        <v>27</v>
      </c>
      <c r="Z46" t="s">
        <v>3829</v>
      </c>
      <c r="AA46" s="11" t="e">
        <f>VLOOKUP(W46,#REF!,1,FALSE)</f>
        <v>#REF!</v>
      </c>
      <c r="AC46" s="5" t="s">
        <v>4150</v>
      </c>
      <c r="AD46" t="s">
        <v>4151</v>
      </c>
      <c r="AE46" t="s">
        <v>27</v>
      </c>
      <c r="AF46" s="11" t="e">
        <f>VLOOKUP(AC46,#REF!,1,FALSE)</f>
        <v>#REF!</v>
      </c>
    </row>
    <row r="47" spans="2:32" x14ac:dyDescent="0.2">
      <c r="I47" s="5" t="s">
        <v>3900</v>
      </c>
      <c r="J47" t="s">
        <v>4152</v>
      </c>
      <c r="K47" t="s">
        <v>4153</v>
      </c>
      <c r="L47" t="s">
        <v>3899</v>
      </c>
      <c r="M47" t="s">
        <v>27</v>
      </c>
      <c r="N47" s="11" t="e">
        <f>VLOOKUP(J47,#REF!,1,FALSE)</f>
        <v>#REF!</v>
      </c>
      <c r="V47" s="5" t="s">
        <v>3829</v>
      </c>
      <c r="W47" t="s">
        <v>4154</v>
      </c>
      <c r="X47" t="s">
        <v>4155</v>
      </c>
      <c r="Y47" t="s">
        <v>27</v>
      </c>
      <c r="Z47" t="s">
        <v>3829</v>
      </c>
      <c r="AA47" s="11" t="e">
        <f>VLOOKUP(W47,#REF!,1,FALSE)</f>
        <v>#REF!</v>
      </c>
      <c r="AC47" s="5" t="s">
        <v>4156</v>
      </c>
      <c r="AD47" t="s">
        <v>4157</v>
      </c>
      <c r="AE47" t="s">
        <v>27</v>
      </c>
      <c r="AF47" s="11" t="e">
        <f>VLOOKUP(AC47,#REF!,1,FALSE)</f>
        <v>#REF!</v>
      </c>
    </row>
    <row r="48" spans="2:32" x14ac:dyDescent="0.2">
      <c r="I48" s="5" t="s">
        <v>3907</v>
      </c>
      <c r="J48" t="s">
        <v>4158</v>
      </c>
      <c r="K48" t="s">
        <v>4159</v>
      </c>
      <c r="L48" t="s">
        <v>3906</v>
      </c>
      <c r="M48" t="s">
        <v>27</v>
      </c>
      <c r="N48" s="11" t="e">
        <f>VLOOKUP(J48,#REF!,1,FALSE)</f>
        <v>#REF!</v>
      </c>
      <c r="V48" s="5" t="s">
        <v>3829</v>
      </c>
      <c r="W48" t="s">
        <v>4160</v>
      </c>
      <c r="X48" t="s">
        <v>4161</v>
      </c>
      <c r="Y48" t="s">
        <v>27</v>
      </c>
      <c r="Z48" t="s">
        <v>3829</v>
      </c>
      <c r="AA48" s="11" t="e">
        <f>VLOOKUP(W48,#REF!,1,FALSE)</f>
        <v>#REF!</v>
      </c>
      <c r="AC48" s="5" t="s">
        <v>4162</v>
      </c>
      <c r="AD48" t="s">
        <v>4163</v>
      </c>
      <c r="AE48" t="s">
        <v>27</v>
      </c>
      <c r="AF48" s="11" t="e">
        <f>VLOOKUP(AC48,#REF!,1,FALSE)</f>
        <v>#REF!</v>
      </c>
    </row>
    <row r="49" spans="9:32" x14ac:dyDescent="0.2">
      <c r="I49" s="5" t="s">
        <v>3907</v>
      </c>
      <c r="J49" t="s">
        <v>4164</v>
      </c>
      <c r="K49" t="s">
        <v>4165</v>
      </c>
      <c r="L49" t="s">
        <v>3906</v>
      </c>
      <c r="M49" t="s">
        <v>27</v>
      </c>
      <c r="N49" s="11" t="e">
        <f>VLOOKUP(J49,#REF!,1,FALSE)</f>
        <v>#REF!</v>
      </c>
      <c r="V49" s="5" t="s">
        <v>3829</v>
      </c>
      <c r="W49" t="s">
        <v>3837</v>
      </c>
      <c r="X49" t="s">
        <v>3838</v>
      </c>
      <c r="Y49" t="s">
        <v>27</v>
      </c>
      <c r="Z49" t="s">
        <v>3829</v>
      </c>
      <c r="AA49" s="11" t="e">
        <f>VLOOKUP(W49,#REF!,1,FALSE)</f>
        <v>#REF!</v>
      </c>
      <c r="AC49" s="5" t="s">
        <v>4166</v>
      </c>
      <c r="AD49" t="s">
        <v>4167</v>
      </c>
      <c r="AE49" t="s">
        <v>27</v>
      </c>
      <c r="AF49" s="11" t="e">
        <f>VLOOKUP(AC49,#REF!,1,FALSE)</f>
        <v>#REF!</v>
      </c>
    </row>
    <row r="50" spans="9:32" x14ac:dyDescent="0.2">
      <c r="I50" s="5" t="s">
        <v>3907</v>
      </c>
      <c r="J50" t="s">
        <v>4168</v>
      </c>
      <c r="K50" t="s">
        <v>4169</v>
      </c>
      <c r="L50" t="s">
        <v>3906</v>
      </c>
      <c r="M50" t="s">
        <v>27</v>
      </c>
      <c r="N50" s="11" t="e">
        <f>VLOOKUP(J50,#REF!,1,FALSE)</f>
        <v>#REF!</v>
      </c>
      <c r="V50" s="5" t="s">
        <v>3829</v>
      </c>
      <c r="W50" t="s">
        <v>3846</v>
      </c>
      <c r="X50" t="s">
        <v>3847</v>
      </c>
      <c r="Y50" t="s">
        <v>27</v>
      </c>
      <c r="Z50" t="s">
        <v>3829</v>
      </c>
      <c r="AA50" s="11" t="e">
        <f>VLOOKUP(W50,#REF!,1,FALSE)</f>
        <v>#REF!</v>
      </c>
      <c r="AC50" s="5" t="s">
        <v>4170</v>
      </c>
      <c r="AD50" t="s">
        <v>4171</v>
      </c>
      <c r="AE50" t="s">
        <v>27</v>
      </c>
      <c r="AF50" s="11" t="e">
        <f>VLOOKUP(AC50,#REF!,1,FALSE)</f>
        <v>#REF!</v>
      </c>
    </row>
    <row r="51" spans="9:32" x14ac:dyDescent="0.2">
      <c r="I51" s="5" t="s">
        <v>3907</v>
      </c>
      <c r="J51" t="s">
        <v>4172</v>
      </c>
      <c r="K51" t="s">
        <v>4173</v>
      </c>
      <c r="L51" t="s">
        <v>3906</v>
      </c>
      <c r="M51" t="s">
        <v>27</v>
      </c>
      <c r="N51" s="11" t="e">
        <f>VLOOKUP(J51,#REF!,1,FALSE)</f>
        <v>#REF!</v>
      </c>
      <c r="V51" s="5" t="s">
        <v>3829</v>
      </c>
      <c r="W51" t="s">
        <v>3857</v>
      </c>
      <c r="X51" t="s">
        <v>3858</v>
      </c>
      <c r="Y51" t="s">
        <v>27</v>
      </c>
      <c r="Z51" t="s">
        <v>3829</v>
      </c>
      <c r="AA51" s="11" t="e">
        <f>VLOOKUP(W51,#REF!,1,FALSE)</f>
        <v>#REF!</v>
      </c>
      <c r="AC51" s="5" t="s">
        <v>4174</v>
      </c>
      <c r="AD51" t="s">
        <v>4175</v>
      </c>
      <c r="AE51" t="s">
        <v>27</v>
      </c>
      <c r="AF51" s="11" t="e">
        <f>VLOOKUP(AC51,#REF!,1,FALSE)</f>
        <v>#REF!</v>
      </c>
    </row>
    <row r="52" spans="9:32" x14ac:dyDescent="0.2">
      <c r="I52" s="5" t="s">
        <v>3907</v>
      </c>
      <c r="J52" t="s">
        <v>4176</v>
      </c>
      <c r="K52" t="s">
        <v>4177</v>
      </c>
      <c r="L52" t="s">
        <v>3906</v>
      </c>
      <c r="M52" t="s">
        <v>27</v>
      </c>
      <c r="N52" s="11" t="e">
        <f>VLOOKUP(J52,#REF!,1,FALSE)</f>
        <v>#REF!</v>
      </c>
      <c r="V52" s="5" t="s">
        <v>3829</v>
      </c>
      <c r="W52" t="s">
        <v>3864</v>
      </c>
      <c r="X52" t="s">
        <v>4178</v>
      </c>
      <c r="Y52" t="s">
        <v>27</v>
      </c>
      <c r="Z52" t="s">
        <v>3829</v>
      </c>
      <c r="AA52" s="11" t="e">
        <f>VLOOKUP(W52,#REF!,1,FALSE)</f>
        <v>#REF!</v>
      </c>
      <c r="AC52" s="5" t="s">
        <v>4179</v>
      </c>
      <c r="AD52" t="s">
        <v>4180</v>
      </c>
      <c r="AE52" t="s">
        <v>27</v>
      </c>
      <c r="AF52" s="11" t="e">
        <f>VLOOKUP(AC52,#REF!,1,FALSE)</f>
        <v>#REF!</v>
      </c>
    </row>
    <row r="53" spans="9:32" x14ac:dyDescent="0.2">
      <c r="I53" s="5" t="s">
        <v>3907</v>
      </c>
      <c r="J53" t="s">
        <v>4181</v>
      </c>
      <c r="K53" t="s">
        <v>4182</v>
      </c>
      <c r="L53" t="s">
        <v>3906</v>
      </c>
      <c r="M53" t="s">
        <v>27</v>
      </c>
      <c r="N53" s="11" t="e">
        <f>VLOOKUP(J53,#REF!,1,FALSE)</f>
        <v>#REF!</v>
      </c>
      <c r="V53" s="5" t="s">
        <v>3829</v>
      </c>
      <c r="W53" t="s">
        <v>3871</v>
      </c>
      <c r="X53" t="s">
        <v>3872</v>
      </c>
      <c r="Y53" t="s">
        <v>27</v>
      </c>
      <c r="Z53" t="s">
        <v>3829</v>
      </c>
      <c r="AA53" s="11" t="e">
        <f>VLOOKUP(W53,#REF!,1,FALSE)</f>
        <v>#REF!</v>
      </c>
      <c r="AC53" s="5" t="s">
        <v>4183</v>
      </c>
      <c r="AD53" t="s">
        <v>4184</v>
      </c>
      <c r="AE53" t="s">
        <v>27</v>
      </c>
      <c r="AF53" s="11" t="e">
        <f>VLOOKUP(AC53,#REF!,1,FALSE)</f>
        <v>#REF!</v>
      </c>
    </row>
    <row r="54" spans="9:32" x14ac:dyDescent="0.2">
      <c r="I54" s="5" t="s">
        <v>3907</v>
      </c>
      <c r="J54" t="s">
        <v>4185</v>
      </c>
      <c r="K54" t="s">
        <v>4186</v>
      </c>
      <c r="L54" t="s">
        <v>3906</v>
      </c>
      <c r="M54" t="s">
        <v>27</v>
      </c>
      <c r="N54" s="11" t="e">
        <f>VLOOKUP(J54,#REF!,1,FALSE)</f>
        <v>#REF!</v>
      </c>
      <c r="V54" s="5" t="s">
        <v>3829</v>
      </c>
      <c r="W54" t="s">
        <v>3878</v>
      </c>
      <c r="X54" t="s">
        <v>3879</v>
      </c>
      <c r="Y54" t="s">
        <v>27</v>
      </c>
      <c r="Z54" t="s">
        <v>3829</v>
      </c>
      <c r="AA54" s="11" t="e">
        <f>VLOOKUP(W54,#REF!,1,FALSE)</f>
        <v>#REF!</v>
      </c>
      <c r="AC54" s="5" t="s">
        <v>4187</v>
      </c>
      <c r="AD54" t="s">
        <v>4188</v>
      </c>
      <c r="AE54" t="s">
        <v>27</v>
      </c>
      <c r="AF54" s="11" t="e">
        <f>VLOOKUP(AC54,#REF!,1,FALSE)</f>
        <v>#REF!</v>
      </c>
    </row>
    <row r="55" spans="9:32" x14ac:dyDescent="0.2">
      <c r="I55" s="5" t="s">
        <v>3907</v>
      </c>
      <c r="J55" t="s">
        <v>4189</v>
      </c>
      <c r="K55" t="s">
        <v>4190</v>
      </c>
      <c r="L55" t="s">
        <v>3906</v>
      </c>
      <c r="M55" t="s">
        <v>27</v>
      </c>
      <c r="N55" s="11" t="e">
        <f>VLOOKUP(J55,#REF!,1,FALSE)</f>
        <v>#REF!</v>
      </c>
      <c r="V55" s="5" t="s">
        <v>3829</v>
      </c>
      <c r="W55" t="s">
        <v>4191</v>
      </c>
      <c r="X55" t="s">
        <v>3887</v>
      </c>
      <c r="Y55" t="s">
        <v>27</v>
      </c>
      <c r="Z55" t="s">
        <v>3829</v>
      </c>
      <c r="AA55" s="11" t="e">
        <f>VLOOKUP(W55,#REF!,1,FALSE)</f>
        <v>#REF!</v>
      </c>
      <c r="AC55" s="5" t="s">
        <v>4192</v>
      </c>
      <c r="AD55" t="s">
        <v>4193</v>
      </c>
      <c r="AE55" t="s">
        <v>27</v>
      </c>
      <c r="AF55" s="11" t="e">
        <f>VLOOKUP(AC55,#REF!,1,FALSE)</f>
        <v>#REF!</v>
      </c>
    </row>
    <row r="56" spans="9:32" x14ac:dyDescent="0.2">
      <c r="I56" s="5" t="s">
        <v>3907</v>
      </c>
      <c r="J56" t="s">
        <v>4194</v>
      </c>
      <c r="K56" t="s">
        <v>4195</v>
      </c>
      <c r="L56" t="s">
        <v>3906</v>
      </c>
      <c r="M56" t="s">
        <v>27</v>
      </c>
      <c r="N56" s="11" t="e">
        <f>VLOOKUP(J56,#REF!,1,FALSE)</f>
        <v>#REF!</v>
      </c>
      <c r="V56" s="5" t="s">
        <v>3829</v>
      </c>
      <c r="W56" t="s">
        <v>3908</v>
      </c>
      <c r="X56" t="s">
        <v>3909</v>
      </c>
      <c r="Y56" t="s">
        <v>27</v>
      </c>
      <c r="Z56" t="s">
        <v>3829</v>
      </c>
      <c r="AA56" s="11" t="e">
        <f>VLOOKUP(W56,#REF!,1,FALSE)</f>
        <v>#REF!</v>
      </c>
      <c r="AC56" s="5" t="s">
        <v>4196</v>
      </c>
      <c r="AD56" t="s">
        <v>4197</v>
      </c>
      <c r="AE56" t="s">
        <v>27</v>
      </c>
      <c r="AF56" s="11" t="e">
        <f>VLOOKUP(AC56,#REF!,1,FALSE)</f>
        <v>#REF!</v>
      </c>
    </row>
    <row r="57" spans="9:32" x14ac:dyDescent="0.2">
      <c r="I57" s="5" t="s">
        <v>3907</v>
      </c>
      <c r="J57" t="s">
        <v>4198</v>
      </c>
      <c r="K57" t="s">
        <v>4199</v>
      </c>
      <c r="L57" t="s">
        <v>3906</v>
      </c>
      <c r="M57" t="s">
        <v>27</v>
      </c>
      <c r="N57" s="11" t="e">
        <f>VLOOKUP(J57,#REF!,1,FALSE)</f>
        <v>#REF!</v>
      </c>
      <c r="V57" s="5" t="s">
        <v>3829</v>
      </c>
      <c r="W57" t="s">
        <v>3916</v>
      </c>
      <c r="X57" t="s">
        <v>3917</v>
      </c>
      <c r="Y57" t="s">
        <v>27</v>
      </c>
      <c r="Z57" t="s">
        <v>3829</v>
      </c>
      <c r="AA57" s="11" t="e">
        <f>VLOOKUP(W57,#REF!,1,FALSE)</f>
        <v>#REF!</v>
      </c>
      <c r="AC57" s="5" t="s">
        <v>4200</v>
      </c>
      <c r="AD57" t="s">
        <v>4201</v>
      </c>
      <c r="AE57" t="s">
        <v>27</v>
      </c>
      <c r="AF57" s="11" t="e">
        <f>VLOOKUP(AC57,#REF!,1,FALSE)</f>
        <v>#REF!</v>
      </c>
    </row>
    <row r="58" spans="9:32" x14ac:dyDescent="0.2">
      <c r="I58" s="5" t="s">
        <v>3907</v>
      </c>
      <c r="J58" t="s">
        <v>4202</v>
      </c>
      <c r="K58" t="s">
        <v>4203</v>
      </c>
      <c r="L58" t="s">
        <v>3906</v>
      </c>
      <c r="M58" t="s">
        <v>27</v>
      </c>
      <c r="N58" s="11" t="e">
        <f>VLOOKUP(J58,#REF!,1,FALSE)</f>
        <v>#REF!</v>
      </c>
      <c r="V58" s="5" t="s">
        <v>3829</v>
      </c>
      <c r="W58" t="s">
        <v>3925</v>
      </c>
      <c r="X58" t="s">
        <v>3926</v>
      </c>
      <c r="Y58" t="s">
        <v>27</v>
      </c>
      <c r="Z58" t="s">
        <v>3829</v>
      </c>
      <c r="AA58" s="11" t="e">
        <f>VLOOKUP(W58,#REF!,1,FALSE)</f>
        <v>#REF!</v>
      </c>
      <c r="AC58" s="5" t="s">
        <v>4204</v>
      </c>
      <c r="AD58" t="s">
        <v>4205</v>
      </c>
      <c r="AE58" t="s">
        <v>27</v>
      </c>
      <c r="AF58" s="11" t="e">
        <f>VLOOKUP(AC58,#REF!,1,FALSE)</f>
        <v>#REF!</v>
      </c>
    </row>
    <row r="59" spans="9:32" x14ac:dyDescent="0.2">
      <c r="I59" s="5" t="s">
        <v>3907</v>
      </c>
      <c r="J59" t="s">
        <v>4206</v>
      </c>
      <c r="K59" t="s">
        <v>4206</v>
      </c>
      <c r="L59" t="s">
        <v>3906</v>
      </c>
      <c r="M59" t="s">
        <v>27</v>
      </c>
      <c r="N59" s="11" t="e">
        <f>VLOOKUP(J59,#REF!,1,FALSE)</f>
        <v>#REF!</v>
      </c>
      <c r="V59" s="5" t="s">
        <v>3829</v>
      </c>
      <c r="W59" t="s">
        <v>3933</v>
      </c>
      <c r="X59" t="s">
        <v>3934</v>
      </c>
      <c r="Y59" t="s">
        <v>27</v>
      </c>
      <c r="Z59" t="s">
        <v>3829</v>
      </c>
      <c r="AA59" s="11" t="e">
        <f>VLOOKUP(W59,#REF!,1,FALSE)</f>
        <v>#REF!</v>
      </c>
      <c r="AC59" s="5" t="s">
        <v>4207</v>
      </c>
      <c r="AD59" t="s">
        <v>4208</v>
      </c>
      <c r="AE59" t="s">
        <v>27</v>
      </c>
      <c r="AF59" s="11" t="e">
        <f>VLOOKUP(AC59,#REF!,1,FALSE)</f>
        <v>#REF!</v>
      </c>
    </row>
    <row r="60" spans="9:32" x14ac:dyDescent="0.2">
      <c r="I60" s="5" t="s">
        <v>3907</v>
      </c>
      <c r="J60" t="s">
        <v>4209</v>
      </c>
      <c r="K60" t="s">
        <v>4210</v>
      </c>
      <c r="L60" t="s">
        <v>3906</v>
      </c>
      <c r="M60" t="s">
        <v>27</v>
      </c>
      <c r="N60" s="11" t="e">
        <f>VLOOKUP(J60,#REF!,1,FALSE)</f>
        <v>#REF!</v>
      </c>
      <c r="V60" s="5" t="s">
        <v>3829</v>
      </c>
      <c r="W60" t="s">
        <v>4211</v>
      </c>
      <c r="X60" t="s">
        <v>4212</v>
      </c>
      <c r="Y60" t="s">
        <v>27</v>
      </c>
      <c r="Z60" t="s">
        <v>3829</v>
      </c>
      <c r="AA60" s="11" t="e">
        <f>VLOOKUP(W60,#REF!,1,FALSE)</f>
        <v>#REF!</v>
      </c>
      <c r="AC60" s="5" t="s">
        <v>4213</v>
      </c>
      <c r="AD60" t="s">
        <v>4214</v>
      </c>
      <c r="AE60" t="s">
        <v>27</v>
      </c>
      <c r="AF60" s="11" t="e">
        <f>VLOOKUP(AC60,#REF!,1,FALSE)</f>
        <v>#REF!</v>
      </c>
    </row>
    <row r="61" spans="9:32" x14ac:dyDescent="0.2">
      <c r="I61" s="5" t="s">
        <v>3907</v>
      </c>
      <c r="J61" t="s">
        <v>4215</v>
      </c>
      <c r="K61" t="s">
        <v>4216</v>
      </c>
      <c r="L61" t="s">
        <v>3906</v>
      </c>
      <c r="M61" t="s">
        <v>27</v>
      </c>
      <c r="N61" s="11" t="e">
        <f>VLOOKUP(J61,#REF!,1,FALSE)</f>
        <v>#REF!</v>
      </c>
      <c r="V61" s="5" t="s">
        <v>3829</v>
      </c>
      <c r="W61" t="s">
        <v>4217</v>
      </c>
      <c r="X61" t="s">
        <v>4218</v>
      </c>
      <c r="Y61" t="s">
        <v>27</v>
      </c>
      <c r="Z61" t="s">
        <v>3829</v>
      </c>
      <c r="AA61" s="11" t="e">
        <f>VLOOKUP(W61,#REF!,1,FALSE)</f>
        <v>#REF!</v>
      </c>
      <c r="AC61" s="5" t="s">
        <v>4219</v>
      </c>
      <c r="AD61" t="s">
        <v>4220</v>
      </c>
      <c r="AE61" t="s">
        <v>27</v>
      </c>
      <c r="AF61" s="11" t="e">
        <f>VLOOKUP(AC61,#REF!,1,FALSE)</f>
        <v>#REF!</v>
      </c>
    </row>
    <row r="62" spans="9:32" x14ac:dyDescent="0.2">
      <c r="I62" s="5" t="s">
        <v>3907</v>
      </c>
      <c r="J62" t="s">
        <v>4221</v>
      </c>
      <c r="K62" t="s">
        <v>4222</v>
      </c>
      <c r="L62" t="s">
        <v>3906</v>
      </c>
      <c r="M62" t="s">
        <v>27</v>
      </c>
      <c r="N62" s="11" t="e">
        <f>VLOOKUP(J62,#REF!,1,FALSE)</f>
        <v>#REF!</v>
      </c>
      <c r="V62" s="5" t="s">
        <v>3829</v>
      </c>
      <c r="W62" t="s">
        <v>4223</v>
      </c>
      <c r="X62" t="s">
        <v>4224</v>
      </c>
      <c r="Y62" t="s">
        <v>42</v>
      </c>
      <c r="Z62" t="s">
        <v>3829</v>
      </c>
      <c r="AA62" s="11" t="e">
        <f>VLOOKUP(W62,#REF!,1,FALSE)</f>
        <v>#REF!</v>
      </c>
      <c r="AC62" s="5" t="s">
        <v>4225</v>
      </c>
      <c r="AD62" t="s">
        <v>4226</v>
      </c>
      <c r="AE62" t="s">
        <v>27</v>
      </c>
      <c r="AF62" s="11" t="e">
        <f>VLOOKUP(AC62,#REF!,1,FALSE)</f>
        <v>#REF!</v>
      </c>
    </row>
    <row r="63" spans="9:32" x14ac:dyDescent="0.2">
      <c r="I63" s="5" t="s">
        <v>3907</v>
      </c>
      <c r="J63" t="s">
        <v>4227</v>
      </c>
      <c r="K63" t="s">
        <v>4228</v>
      </c>
      <c r="L63" t="s">
        <v>3906</v>
      </c>
      <c r="M63" t="s">
        <v>27</v>
      </c>
      <c r="N63" s="11" t="e">
        <f>VLOOKUP(J63,#REF!,1,FALSE)</f>
        <v>#REF!</v>
      </c>
      <c r="V63" s="5" t="s">
        <v>3829</v>
      </c>
      <c r="W63" t="s">
        <v>3941</v>
      </c>
      <c r="X63" t="s">
        <v>4229</v>
      </c>
      <c r="Y63" t="s">
        <v>27</v>
      </c>
      <c r="Z63" t="s">
        <v>3829</v>
      </c>
      <c r="AA63" s="11" t="e">
        <f>VLOOKUP(W63,#REF!,1,FALSE)</f>
        <v>#REF!</v>
      </c>
      <c r="AC63" s="5" t="s">
        <v>4230</v>
      </c>
      <c r="AD63" t="s">
        <v>4231</v>
      </c>
      <c r="AE63" t="s">
        <v>27</v>
      </c>
      <c r="AF63" s="11" t="e">
        <f>VLOOKUP(AC63,#REF!,1,FALSE)</f>
        <v>#REF!</v>
      </c>
    </row>
    <row r="64" spans="9:32" x14ac:dyDescent="0.2">
      <c r="I64" s="5" t="s">
        <v>3907</v>
      </c>
      <c r="J64" t="s">
        <v>4232</v>
      </c>
      <c r="K64" t="s">
        <v>4233</v>
      </c>
      <c r="L64" t="s">
        <v>3906</v>
      </c>
      <c r="M64" t="s">
        <v>27</v>
      </c>
      <c r="N64" s="11" t="e">
        <f>VLOOKUP(J64,#REF!,1,FALSE)</f>
        <v>#REF!</v>
      </c>
      <c r="V64" s="5" t="s">
        <v>3829</v>
      </c>
      <c r="W64" t="s">
        <v>3947</v>
      </c>
      <c r="X64" t="s">
        <v>4234</v>
      </c>
      <c r="Y64" t="s">
        <v>27</v>
      </c>
      <c r="Z64" t="s">
        <v>3829</v>
      </c>
      <c r="AA64" s="11" t="e">
        <f>VLOOKUP(W64,#REF!,1,FALSE)</f>
        <v>#REF!</v>
      </c>
      <c r="AC64" s="5" t="s">
        <v>4235</v>
      </c>
      <c r="AD64" t="s">
        <v>4236</v>
      </c>
      <c r="AE64" t="s">
        <v>27</v>
      </c>
      <c r="AF64" s="11" t="e">
        <f>VLOOKUP(AC64,#REF!,1,FALSE)</f>
        <v>#REF!</v>
      </c>
    </row>
    <row r="65" spans="9:32" x14ac:dyDescent="0.2">
      <c r="I65" s="5" t="s">
        <v>3907</v>
      </c>
      <c r="J65" t="s">
        <v>4237</v>
      </c>
      <c r="K65" t="s">
        <v>4238</v>
      </c>
      <c r="L65" t="s">
        <v>3906</v>
      </c>
      <c r="M65" t="s">
        <v>27</v>
      </c>
      <c r="N65" s="11" t="e">
        <f>VLOOKUP(J65,#REF!,1,FALSE)</f>
        <v>#REF!</v>
      </c>
      <c r="V65" s="5" t="s">
        <v>3829</v>
      </c>
      <c r="W65" t="s">
        <v>3954</v>
      </c>
      <c r="X65" t="s">
        <v>4239</v>
      </c>
      <c r="Y65" t="s">
        <v>27</v>
      </c>
      <c r="Z65" t="s">
        <v>3829</v>
      </c>
      <c r="AA65" s="11" t="e">
        <f>VLOOKUP(W65,#REF!,1,FALSE)</f>
        <v>#REF!</v>
      </c>
      <c r="AC65" s="5" t="s">
        <v>4240</v>
      </c>
      <c r="AD65" t="s">
        <v>4241</v>
      </c>
      <c r="AE65" t="s">
        <v>27</v>
      </c>
      <c r="AF65" s="11" t="e">
        <f>VLOOKUP(AC65,#REF!,1,FALSE)</f>
        <v>#REF!</v>
      </c>
    </row>
    <row r="66" spans="9:32" x14ac:dyDescent="0.2">
      <c r="I66" s="5" t="s">
        <v>3907</v>
      </c>
      <c r="J66" t="s">
        <v>4242</v>
      </c>
      <c r="K66" t="s">
        <v>4243</v>
      </c>
      <c r="L66" t="s">
        <v>3906</v>
      </c>
      <c r="M66" t="s">
        <v>27</v>
      </c>
      <c r="N66" s="11" t="e">
        <f>VLOOKUP(J66,#REF!,1,FALSE)</f>
        <v>#REF!</v>
      </c>
      <c r="V66" s="5" t="s">
        <v>3840</v>
      </c>
      <c r="W66" t="s">
        <v>4194</v>
      </c>
      <c r="X66" t="s">
        <v>4177</v>
      </c>
      <c r="Y66" t="s">
        <v>27</v>
      </c>
      <c r="Z66" t="s">
        <v>3839</v>
      </c>
      <c r="AA66" s="11" t="e">
        <f>VLOOKUP(W66,#REF!,1,FALSE)</f>
        <v>#REF!</v>
      </c>
      <c r="AC66" s="5" t="s">
        <v>4244</v>
      </c>
      <c r="AD66" t="s">
        <v>4245</v>
      </c>
      <c r="AE66" t="s">
        <v>27</v>
      </c>
      <c r="AF66" s="11" t="e">
        <f>VLOOKUP(AC66,#REF!,1,FALSE)</f>
        <v>#REF!</v>
      </c>
    </row>
    <row r="67" spans="9:32" hidden="1" x14ac:dyDescent="0.2">
      <c r="I67" s="5" t="s">
        <v>3915</v>
      </c>
      <c r="J67" t="s">
        <v>3981</v>
      </c>
      <c r="K67" t="s">
        <v>124</v>
      </c>
      <c r="L67" t="s">
        <v>3914</v>
      </c>
      <c r="M67" t="s">
        <v>42</v>
      </c>
      <c r="N67" s="11" t="e">
        <f>VLOOKUP(J67,#REF!,1,FALSE)</f>
        <v>#REF!</v>
      </c>
      <c r="V67" s="5" t="s">
        <v>3849</v>
      </c>
      <c r="W67" t="s">
        <v>3986</v>
      </c>
      <c r="X67" t="s">
        <v>3987</v>
      </c>
      <c r="Y67" t="s">
        <v>27</v>
      </c>
      <c r="Z67" t="s">
        <v>3848</v>
      </c>
      <c r="AA67" s="11" t="e">
        <f>VLOOKUP(W67,#REF!,1,FALSE)</f>
        <v>#REF!</v>
      </c>
      <c r="AC67" s="5" t="s">
        <v>4246</v>
      </c>
      <c r="AD67" t="s">
        <v>4247</v>
      </c>
      <c r="AE67" t="s">
        <v>42</v>
      </c>
      <c r="AF67" s="11" t="e">
        <f>VLOOKUP(AC67,#REF!,1,FALSE)</f>
        <v>#REF!</v>
      </c>
    </row>
    <row r="68" spans="9:32" x14ac:dyDescent="0.2">
      <c r="I68" s="5" t="s">
        <v>3924</v>
      </c>
      <c r="J68" t="s">
        <v>4248</v>
      </c>
      <c r="K68" t="s">
        <v>4249</v>
      </c>
      <c r="L68" t="s">
        <v>3923</v>
      </c>
      <c r="M68" t="s">
        <v>27</v>
      </c>
      <c r="N68" s="11" t="e">
        <f>VLOOKUP(J68,#REF!,1,FALSE)</f>
        <v>#REF!</v>
      </c>
      <c r="V68" s="5" t="s">
        <v>3849</v>
      </c>
      <c r="W68" t="s">
        <v>3996</v>
      </c>
      <c r="X68" t="s">
        <v>3997</v>
      </c>
      <c r="Y68" t="s">
        <v>27</v>
      </c>
      <c r="Z68" t="s">
        <v>3848</v>
      </c>
      <c r="AA68" s="11" t="e">
        <f>VLOOKUP(W68,#REF!,1,FALSE)</f>
        <v>#REF!</v>
      </c>
      <c r="AC68" s="5" t="s">
        <v>4250</v>
      </c>
      <c r="AD68" t="s">
        <v>4251</v>
      </c>
      <c r="AE68" t="s">
        <v>27</v>
      </c>
      <c r="AF68" s="11" t="e">
        <f>VLOOKUP(AC68,#REF!,1,FALSE)</f>
        <v>#REF!</v>
      </c>
    </row>
    <row r="69" spans="9:32" x14ac:dyDescent="0.2">
      <c r="I69" s="5" t="s">
        <v>3924</v>
      </c>
      <c r="J69" t="s">
        <v>4252</v>
      </c>
      <c r="K69" t="s">
        <v>4253</v>
      </c>
      <c r="L69" t="s">
        <v>3923</v>
      </c>
      <c r="M69" t="s">
        <v>27</v>
      </c>
      <c r="N69" s="11" t="e">
        <f>VLOOKUP(J69,#REF!,1,FALSE)</f>
        <v>#REF!</v>
      </c>
      <c r="V69" s="5" t="s">
        <v>3849</v>
      </c>
      <c r="W69" t="s">
        <v>4006</v>
      </c>
      <c r="X69" t="s">
        <v>4007</v>
      </c>
      <c r="Y69" t="s">
        <v>27</v>
      </c>
      <c r="Z69" t="s">
        <v>3848</v>
      </c>
      <c r="AA69" s="11" t="e">
        <f>VLOOKUP(W69,#REF!,1,FALSE)</f>
        <v>#REF!</v>
      </c>
      <c r="AC69" s="5" t="s">
        <v>4254</v>
      </c>
      <c r="AD69" t="s">
        <v>4255</v>
      </c>
      <c r="AE69" t="s">
        <v>27</v>
      </c>
      <c r="AF69" s="11" t="e">
        <f>VLOOKUP(AC69,#REF!,1,FALSE)</f>
        <v>#REF!</v>
      </c>
    </row>
    <row r="70" spans="9:32" x14ac:dyDescent="0.2">
      <c r="I70" s="5" t="s">
        <v>3924</v>
      </c>
      <c r="J70" t="s">
        <v>4256</v>
      </c>
      <c r="K70" t="s">
        <v>4257</v>
      </c>
      <c r="L70" t="s">
        <v>3923</v>
      </c>
      <c r="M70" t="s">
        <v>27</v>
      </c>
      <c r="N70" s="11" t="e">
        <f>VLOOKUP(J70,#REF!,1,FALSE)</f>
        <v>#REF!</v>
      </c>
      <c r="V70" s="5" t="s">
        <v>3849</v>
      </c>
      <c r="W70" t="s">
        <v>4014</v>
      </c>
      <c r="X70" t="s">
        <v>4015</v>
      </c>
      <c r="Y70" t="s">
        <v>27</v>
      </c>
      <c r="Z70" t="s">
        <v>3848</v>
      </c>
      <c r="AA70" s="11" t="e">
        <f>VLOOKUP(W70,#REF!,1,FALSE)</f>
        <v>#REF!</v>
      </c>
      <c r="AC70" s="5" t="s">
        <v>4258</v>
      </c>
      <c r="AD70" t="s">
        <v>4259</v>
      </c>
      <c r="AE70" t="s">
        <v>27</v>
      </c>
      <c r="AF70" s="11" t="e">
        <f>VLOOKUP(AC70,#REF!,1,FALSE)</f>
        <v>#REF!</v>
      </c>
    </row>
    <row r="71" spans="9:32" x14ac:dyDescent="0.2">
      <c r="I71" s="5" t="s">
        <v>3924</v>
      </c>
      <c r="J71" t="s">
        <v>4260</v>
      </c>
      <c r="K71" t="s">
        <v>4261</v>
      </c>
      <c r="L71" t="s">
        <v>3923</v>
      </c>
      <c r="M71" t="s">
        <v>27</v>
      </c>
      <c r="N71" s="11" t="e">
        <f>VLOOKUP(J71,#REF!,1,FALSE)</f>
        <v>#REF!</v>
      </c>
      <c r="V71" s="5" t="s">
        <v>3849</v>
      </c>
      <c r="W71" t="s">
        <v>4021</v>
      </c>
      <c r="X71" t="s">
        <v>4022</v>
      </c>
      <c r="Y71" t="s">
        <v>27</v>
      </c>
      <c r="Z71" t="s">
        <v>3848</v>
      </c>
      <c r="AA71" s="11" t="e">
        <f>VLOOKUP(W71,#REF!,1,FALSE)</f>
        <v>#REF!</v>
      </c>
      <c r="AC71" s="5" t="s">
        <v>4262</v>
      </c>
      <c r="AD71" t="s">
        <v>4263</v>
      </c>
      <c r="AE71" t="s">
        <v>27</v>
      </c>
      <c r="AF71" s="11" t="e">
        <f>VLOOKUP(AC71,#REF!,1,FALSE)</f>
        <v>#REF!</v>
      </c>
    </row>
    <row r="72" spans="9:32" x14ac:dyDescent="0.2">
      <c r="I72" s="5" t="s">
        <v>3940</v>
      </c>
      <c r="J72" t="s">
        <v>4264</v>
      </c>
      <c r="K72" t="s">
        <v>4265</v>
      </c>
      <c r="L72" t="s">
        <v>3939</v>
      </c>
      <c r="M72" t="s">
        <v>27</v>
      </c>
      <c r="N72" s="11" t="e">
        <f>VLOOKUP(J72,#REF!,1,FALSE)</f>
        <v>#REF!</v>
      </c>
      <c r="V72" s="5" t="s">
        <v>3849</v>
      </c>
      <c r="W72" t="s">
        <v>4027</v>
      </c>
      <c r="X72" t="s">
        <v>4266</v>
      </c>
      <c r="Y72" t="s">
        <v>27</v>
      </c>
      <c r="Z72" t="s">
        <v>3848</v>
      </c>
      <c r="AA72" s="11" t="e">
        <f>VLOOKUP(W72,#REF!,1,FALSE)</f>
        <v>#REF!</v>
      </c>
      <c r="AC72" s="5" t="s">
        <v>4267</v>
      </c>
      <c r="AD72" t="s">
        <v>4268</v>
      </c>
      <c r="AE72" t="s">
        <v>27</v>
      </c>
      <c r="AF72" s="11" t="e">
        <f>VLOOKUP(AC72,#REF!,1,FALSE)</f>
        <v>#REF!</v>
      </c>
    </row>
    <row r="73" spans="9:32" x14ac:dyDescent="0.2">
      <c r="I73" s="5" t="s">
        <v>3946</v>
      </c>
      <c r="J73" t="s">
        <v>4269</v>
      </c>
      <c r="K73" t="s">
        <v>4270</v>
      </c>
      <c r="L73" t="s">
        <v>3945</v>
      </c>
      <c r="M73" t="s">
        <v>27</v>
      </c>
      <c r="N73" s="11" t="e">
        <f>VLOOKUP(J73,#REF!,1,FALSE)</f>
        <v>#REF!</v>
      </c>
      <c r="V73" s="5" t="s">
        <v>3849</v>
      </c>
      <c r="W73" t="s">
        <v>4033</v>
      </c>
      <c r="X73" t="s">
        <v>4271</v>
      </c>
      <c r="Y73" t="s">
        <v>27</v>
      </c>
      <c r="Z73" t="s">
        <v>3848</v>
      </c>
      <c r="AA73" s="11" t="e">
        <f>VLOOKUP(W73,#REF!,1,FALSE)</f>
        <v>#REF!</v>
      </c>
      <c r="AC73" s="5" t="s">
        <v>4272</v>
      </c>
      <c r="AD73" t="s">
        <v>4273</v>
      </c>
      <c r="AE73" t="s">
        <v>27</v>
      </c>
      <c r="AF73" s="11" t="e">
        <f>VLOOKUP(AC73,#REF!,1,FALSE)</f>
        <v>#REF!</v>
      </c>
    </row>
    <row r="74" spans="9:32" x14ac:dyDescent="0.2">
      <c r="I74" s="5" t="s">
        <v>3946</v>
      </c>
      <c r="J74" t="s">
        <v>4274</v>
      </c>
      <c r="K74" t="s">
        <v>4275</v>
      </c>
      <c r="L74" t="s">
        <v>3945</v>
      </c>
      <c r="M74" t="s">
        <v>27</v>
      </c>
      <c r="N74" s="11" t="e">
        <f>VLOOKUP(J74,#REF!,1,FALSE)</f>
        <v>#REF!</v>
      </c>
      <c r="V74" s="5" t="s">
        <v>3849</v>
      </c>
      <c r="W74" t="s">
        <v>4276</v>
      </c>
      <c r="X74" t="s">
        <v>4277</v>
      </c>
      <c r="Y74" t="s">
        <v>27</v>
      </c>
      <c r="Z74" t="s">
        <v>3848</v>
      </c>
      <c r="AA74" s="11" t="e">
        <f>VLOOKUP(W74,#REF!,1,FALSE)</f>
        <v>#REF!</v>
      </c>
      <c r="AC74" s="5" t="s">
        <v>4278</v>
      </c>
      <c r="AD74" t="s">
        <v>4279</v>
      </c>
      <c r="AE74" t="s">
        <v>27</v>
      </c>
      <c r="AF74" s="11" t="e">
        <f>VLOOKUP(AC74,#REF!,1,FALSE)</f>
        <v>#REF!</v>
      </c>
    </row>
    <row r="75" spans="9:32" x14ac:dyDescent="0.2">
      <c r="I75" s="5" t="s">
        <v>3946</v>
      </c>
      <c r="J75" t="s">
        <v>4280</v>
      </c>
      <c r="K75" t="s">
        <v>4281</v>
      </c>
      <c r="L75" t="s">
        <v>3945</v>
      </c>
      <c r="M75" t="s">
        <v>27</v>
      </c>
      <c r="N75" s="11" t="e">
        <f>VLOOKUP(J75,#REF!,1,FALSE)</f>
        <v>#REF!</v>
      </c>
      <c r="V75" s="5" t="s">
        <v>3849</v>
      </c>
      <c r="W75" t="s">
        <v>4282</v>
      </c>
      <c r="X75" t="s">
        <v>4283</v>
      </c>
      <c r="Y75" t="s">
        <v>27</v>
      </c>
      <c r="Z75" t="s">
        <v>3848</v>
      </c>
      <c r="AA75" s="11" t="e">
        <f>VLOOKUP(W75,#REF!,1,FALSE)</f>
        <v>#REF!</v>
      </c>
      <c r="AC75" s="5" t="s">
        <v>4284</v>
      </c>
      <c r="AD75" t="s">
        <v>4285</v>
      </c>
      <c r="AE75" t="s">
        <v>27</v>
      </c>
      <c r="AF75" s="11" t="e">
        <f>VLOOKUP(AC75,#REF!,1,FALSE)</f>
        <v>#REF!</v>
      </c>
    </row>
    <row r="76" spans="9:32" x14ac:dyDescent="0.2">
      <c r="I76" s="5" t="s">
        <v>3946</v>
      </c>
      <c r="J76" t="s">
        <v>4286</v>
      </c>
      <c r="K76" t="s">
        <v>4287</v>
      </c>
      <c r="L76" t="s">
        <v>3945</v>
      </c>
      <c r="M76" t="s">
        <v>27</v>
      </c>
      <c r="N76" s="11" t="e">
        <f>VLOOKUP(J76,#REF!,1,FALSE)</f>
        <v>#REF!</v>
      </c>
      <c r="V76" s="5" t="s">
        <v>3849</v>
      </c>
      <c r="W76" t="s">
        <v>4288</v>
      </c>
      <c r="X76" t="s">
        <v>4289</v>
      </c>
      <c r="Y76" t="s">
        <v>27</v>
      </c>
      <c r="Z76" t="s">
        <v>3848</v>
      </c>
      <c r="AA76" s="11" t="e">
        <f>VLOOKUP(W76,#REF!,1,FALSE)</f>
        <v>#REF!</v>
      </c>
      <c r="AC76" s="5" t="s">
        <v>4290</v>
      </c>
      <c r="AD76" t="s">
        <v>4291</v>
      </c>
      <c r="AE76" t="s">
        <v>27</v>
      </c>
      <c r="AF76" s="11" t="e">
        <f>VLOOKUP(AC76,#REF!,1,FALSE)</f>
        <v>#REF!</v>
      </c>
    </row>
    <row r="77" spans="9:32" x14ac:dyDescent="0.2">
      <c r="I77" s="5" t="s">
        <v>3949</v>
      </c>
      <c r="J77" t="s">
        <v>4292</v>
      </c>
      <c r="K77" t="s">
        <v>4293</v>
      </c>
      <c r="L77" t="s">
        <v>3949</v>
      </c>
      <c r="M77" t="s">
        <v>27</v>
      </c>
      <c r="N77" s="11" t="e">
        <f>VLOOKUP(J77,#REF!,1,FALSE)</f>
        <v>#REF!</v>
      </c>
      <c r="V77" s="5" t="s">
        <v>3849</v>
      </c>
      <c r="W77" t="s">
        <v>4037</v>
      </c>
      <c r="X77" t="s">
        <v>4294</v>
      </c>
      <c r="Y77" t="s">
        <v>27</v>
      </c>
      <c r="Z77" t="s">
        <v>3848</v>
      </c>
      <c r="AA77" s="11" t="e">
        <f>VLOOKUP(W77,#REF!,1,FALSE)</f>
        <v>#REF!</v>
      </c>
      <c r="AC77" s="5" t="s">
        <v>4295</v>
      </c>
      <c r="AD77" t="s">
        <v>4296</v>
      </c>
      <c r="AE77" t="s">
        <v>27</v>
      </c>
      <c r="AF77" s="11" t="e">
        <f>VLOOKUP(AC77,#REF!,1,FALSE)</f>
        <v>#REF!</v>
      </c>
    </row>
    <row r="78" spans="9:32" x14ac:dyDescent="0.2">
      <c r="I78" s="5" t="s">
        <v>3960</v>
      </c>
      <c r="J78" t="s">
        <v>4297</v>
      </c>
      <c r="K78" t="s">
        <v>4298</v>
      </c>
      <c r="L78" t="s">
        <v>3959</v>
      </c>
      <c r="M78" t="s">
        <v>27</v>
      </c>
      <c r="N78" s="11" t="e">
        <f>VLOOKUP(J78,#REF!,1,FALSE)</f>
        <v>#REF!</v>
      </c>
      <c r="V78" s="5" t="s">
        <v>3849</v>
      </c>
      <c r="W78" t="s">
        <v>4044</v>
      </c>
      <c r="X78" t="s">
        <v>4299</v>
      </c>
      <c r="Y78" t="s">
        <v>27</v>
      </c>
      <c r="Z78" t="s">
        <v>3848</v>
      </c>
      <c r="AA78" s="11" t="e">
        <f>VLOOKUP(W78,#REF!,1,FALSE)</f>
        <v>#REF!</v>
      </c>
      <c r="AC78" s="5" t="s">
        <v>4300</v>
      </c>
      <c r="AD78" t="s">
        <v>4301</v>
      </c>
      <c r="AE78" t="s">
        <v>27</v>
      </c>
      <c r="AF78" s="11" t="e">
        <f>VLOOKUP(AC78,#REF!,1,FALSE)</f>
        <v>#REF!</v>
      </c>
    </row>
    <row r="79" spans="9:32" x14ac:dyDescent="0.2">
      <c r="I79" s="5" t="s">
        <v>3960</v>
      </c>
      <c r="J79" t="s">
        <v>4302</v>
      </c>
      <c r="K79" t="s">
        <v>4303</v>
      </c>
      <c r="L79" t="s">
        <v>3959</v>
      </c>
      <c r="M79" t="s">
        <v>27</v>
      </c>
      <c r="N79" s="11" t="e">
        <f>VLOOKUP(J79,#REF!,1,FALSE)</f>
        <v>#REF!</v>
      </c>
      <c r="V79" s="5" t="s">
        <v>3849</v>
      </c>
      <c r="W79" t="s">
        <v>4052</v>
      </c>
      <c r="X79" t="s">
        <v>4304</v>
      </c>
      <c r="Y79" t="s">
        <v>27</v>
      </c>
      <c r="Z79" t="s">
        <v>3848</v>
      </c>
      <c r="AA79" s="11" t="e">
        <f>VLOOKUP(W79,#REF!,1,FALSE)</f>
        <v>#REF!</v>
      </c>
      <c r="AC79" s="5" t="s">
        <v>4305</v>
      </c>
      <c r="AD79" t="s">
        <v>4306</v>
      </c>
      <c r="AE79" t="s">
        <v>27</v>
      </c>
      <c r="AF79" s="11" t="e">
        <f>VLOOKUP(AC79,#REF!,1,FALSE)</f>
        <v>#REF!</v>
      </c>
    </row>
    <row r="80" spans="9:32" x14ac:dyDescent="0.2">
      <c r="I80" s="5" t="s">
        <v>3960</v>
      </c>
      <c r="J80" t="s">
        <v>4307</v>
      </c>
      <c r="K80" t="s">
        <v>4308</v>
      </c>
      <c r="L80" t="s">
        <v>3959</v>
      </c>
      <c r="M80" t="s">
        <v>27</v>
      </c>
      <c r="N80" s="11" t="e">
        <f>VLOOKUP(J80,#REF!,1,FALSE)</f>
        <v>#REF!</v>
      </c>
      <c r="V80" s="5" t="s">
        <v>3860</v>
      </c>
      <c r="W80" t="s">
        <v>4060</v>
      </c>
      <c r="X80" t="s">
        <v>4309</v>
      </c>
      <c r="Y80" t="s">
        <v>27</v>
      </c>
      <c r="Z80" t="s">
        <v>3859</v>
      </c>
      <c r="AA80" s="11" t="e">
        <f>VLOOKUP(W80,#REF!,1,FALSE)</f>
        <v>#REF!</v>
      </c>
      <c r="AC80" s="5" t="s">
        <v>4310</v>
      </c>
      <c r="AD80" t="s">
        <v>4311</v>
      </c>
      <c r="AE80" t="s">
        <v>27</v>
      </c>
      <c r="AF80" s="11" t="e">
        <f>VLOOKUP(AC80,#REF!,1,FALSE)</f>
        <v>#REF!</v>
      </c>
    </row>
    <row r="81" spans="9:32" x14ac:dyDescent="0.2">
      <c r="I81" s="5" t="s">
        <v>3960</v>
      </c>
      <c r="J81" t="s">
        <v>4312</v>
      </c>
      <c r="K81" t="s">
        <v>4313</v>
      </c>
      <c r="L81" t="s">
        <v>3959</v>
      </c>
      <c r="M81" t="s">
        <v>27</v>
      </c>
      <c r="N81" s="11" t="e">
        <f>VLOOKUP(J81,#REF!,1,FALSE)</f>
        <v>#REF!</v>
      </c>
      <c r="V81" s="5" t="s">
        <v>3867</v>
      </c>
      <c r="W81" t="s">
        <v>4314</v>
      </c>
      <c r="X81" t="s">
        <v>4315</v>
      </c>
      <c r="Y81" t="s">
        <v>27</v>
      </c>
      <c r="Z81" t="s">
        <v>3866</v>
      </c>
      <c r="AA81" s="11" t="e">
        <f>VLOOKUP(W81,#REF!,1,FALSE)</f>
        <v>#REF!</v>
      </c>
      <c r="AC81" s="5" t="s">
        <v>4316</v>
      </c>
      <c r="AD81" t="s">
        <v>4317</v>
      </c>
      <c r="AE81" t="s">
        <v>27</v>
      </c>
      <c r="AF81" s="11" t="e">
        <f>VLOOKUP(AC81,#REF!,1,FALSE)</f>
        <v>#REF!</v>
      </c>
    </row>
    <row r="82" spans="9:32" x14ac:dyDescent="0.2">
      <c r="I82" s="5" t="s">
        <v>3960</v>
      </c>
      <c r="J82" t="s">
        <v>4318</v>
      </c>
      <c r="K82" t="s">
        <v>4319</v>
      </c>
      <c r="L82" t="s">
        <v>3959</v>
      </c>
      <c r="M82" t="s">
        <v>27</v>
      </c>
      <c r="N82" s="11" t="e">
        <f>VLOOKUP(J82,#REF!,1,FALSE)</f>
        <v>#REF!</v>
      </c>
      <c r="V82" s="5" t="s">
        <v>3867</v>
      </c>
      <c r="W82" t="s">
        <v>4320</v>
      </c>
      <c r="X82" t="s">
        <v>4321</v>
      </c>
      <c r="Y82" t="s">
        <v>27</v>
      </c>
      <c r="Z82" t="s">
        <v>3866</v>
      </c>
      <c r="AA82" s="11" t="e">
        <f>VLOOKUP(W82,#REF!,1,FALSE)</f>
        <v>#REF!</v>
      </c>
      <c r="AC82" s="5" t="s">
        <v>4322</v>
      </c>
      <c r="AD82" t="s">
        <v>4323</v>
      </c>
      <c r="AE82" t="s">
        <v>27</v>
      </c>
      <c r="AF82" s="11" t="e">
        <f>VLOOKUP(AC82,#REF!,1,FALSE)</f>
        <v>#REF!</v>
      </c>
    </row>
    <row r="83" spans="9:32" x14ac:dyDescent="0.2">
      <c r="I83" s="5" t="s">
        <v>3960</v>
      </c>
      <c r="J83" t="s">
        <v>4324</v>
      </c>
      <c r="K83" t="s">
        <v>4325</v>
      </c>
      <c r="L83" t="s">
        <v>3959</v>
      </c>
      <c r="M83" t="s">
        <v>27</v>
      </c>
      <c r="N83" s="11" t="e">
        <f>VLOOKUP(J83,#REF!,1,FALSE)</f>
        <v>#REF!</v>
      </c>
      <c r="V83" s="5" t="s">
        <v>3874</v>
      </c>
      <c r="W83" t="s">
        <v>4077</v>
      </c>
      <c r="X83" t="s">
        <v>4326</v>
      </c>
      <c r="Y83" t="s">
        <v>27</v>
      </c>
      <c r="Z83" t="s">
        <v>3873</v>
      </c>
      <c r="AA83" s="11" t="e">
        <f>VLOOKUP(W83,#REF!,1,FALSE)</f>
        <v>#REF!</v>
      </c>
      <c r="AC83" s="5" t="s">
        <v>4327</v>
      </c>
      <c r="AD83" t="s">
        <v>4328</v>
      </c>
      <c r="AE83" t="s">
        <v>27</v>
      </c>
      <c r="AF83" s="11" t="e">
        <f>VLOOKUP(AC83,#REF!,1,FALSE)</f>
        <v>#REF!</v>
      </c>
    </row>
    <row r="84" spans="9:32" x14ac:dyDescent="0.2">
      <c r="I84" s="5" t="s">
        <v>3960</v>
      </c>
      <c r="J84" t="s">
        <v>4329</v>
      </c>
      <c r="K84" t="s">
        <v>4330</v>
      </c>
      <c r="L84" t="s">
        <v>3959</v>
      </c>
      <c r="M84" t="s">
        <v>27</v>
      </c>
      <c r="N84" s="11" t="e">
        <f>VLOOKUP(J84,#REF!,1,FALSE)</f>
        <v>#REF!</v>
      </c>
      <c r="V84" s="5" t="s">
        <v>3874</v>
      </c>
      <c r="W84" t="s">
        <v>4083</v>
      </c>
      <c r="X84" t="s">
        <v>4331</v>
      </c>
      <c r="Y84" t="s">
        <v>27</v>
      </c>
      <c r="Z84" t="s">
        <v>3873</v>
      </c>
      <c r="AA84" s="11" t="e">
        <f>VLOOKUP(W84,#REF!,1,FALSE)</f>
        <v>#REF!</v>
      </c>
      <c r="AC84" s="5" t="s">
        <v>4332</v>
      </c>
      <c r="AD84" t="s">
        <v>4333</v>
      </c>
      <c r="AE84" t="s">
        <v>27</v>
      </c>
      <c r="AF84" s="11" t="e">
        <f>VLOOKUP(AC84,#REF!,1,FALSE)</f>
        <v>#REF!</v>
      </c>
    </row>
    <row r="85" spans="9:32" x14ac:dyDescent="0.2">
      <c r="I85" s="5" t="s">
        <v>3960</v>
      </c>
      <c r="J85" t="s">
        <v>4334</v>
      </c>
      <c r="K85" t="s">
        <v>4335</v>
      </c>
      <c r="L85" t="s">
        <v>3959</v>
      </c>
      <c r="M85" t="s">
        <v>27</v>
      </c>
      <c r="N85" s="11" t="e">
        <f>VLOOKUP(J85,#REF!,1,FALSE)</f>
        <v>#REF!</v>
      </c>
      <c r="V85" s="5" t="s">
        <v>3889</v>
      </c>
      <c r="W85" t="s">
        <v>4336</v>
      </c>
      <c r="X85" t="s">
        <v>4337</v>
      </c>
      <c r="Y85" t="s">
        <v>27</v>
      </c>
      <c r="Z85" t="s">
        <v>3888</v>
      </c>
      <c r="AA85" s="11" t="e">
        <f>VLOOKUP(W85,#REF!,1,FALSE)</f>
        <v>#REF!</v>
      </c>
      <c r="AC85" s="5" t="s">
        <v>4338</v>
      </c>
      <c r="AD85" t="s">
        <v>4339</v>
      </c>
      <c r="AE85" t="s">
        <v>27</v>
      </c>
      <c r="AF85" s="11" t="e">
        <f>VLOOKUP(AC85,#REF!,1,FALSE)</f>
        <v>#REF!</v>
      </c>
    </row>
    <row r="86" spans="9:32" x14ac:dyDescent="0.2">
      <c r="I86" s="5" t="s">
        <v>3960</v>
      </c>
      <c r="J86" t="s">
        <v>4340</v>
      </c>
      <c r="K86" t="s">
        <v>4341</v>
      </c>
      <c r="L86" t="s">
        <v>3959</v>
      </c>
      <c r="M86" t="s">
        <v>27</v>
      </c>
      <c r="N86" s="11" t="e">
        <f>VLOOKUP(J86,#REF!,1,FALSE)</f>
        <v>#REF!</v>
      </c>
      <c r="V86" s="5" t="s">
        <v>3889</v>
      </c>
      <c r="W86" t="s">
        <v>4342</v>
      </c>
      <c r="X86" t="s">
        <v>4343</v>
      </c>
      <c r="Y86" t="s">
        <v>27</v>
      </c>
      <c r="Z86" t="s">
        <v>3888</v>
      </c>
      <c r="AA86" s="11" t="e">
        <f>VLOOKUP(W86,#REF!,1,FALSE)</f>
        <v>#REF!</v>
      </c>
      <c r="AC86" s="5" t="s">
        <v>4344</v>
      </c>
      <c r="AD86" t="s">
        <v>4345</v>
      </c>
      <c r="AE86" t="s">
        <v>27</v>
      </c>
      <c r="AF86" s="11" t="e">
        <f>VLOOKUP(AC86,#REF!,1,FALSE)</f>
        <v>#REF!</v>
      </c>
    </row>
    <row r="87" spans="9:32" x14ac:dyDescent="0.2">
      <c r="I87" s="5" t="s">
        <v>3960</v>
      </c>
      <c r="J87" t="s">
        <v>4346</v>
      </c>
      <c r="K87" t="s">
        <v>4347</v>
      </c>
      <c r="L87" t="s">
        <v>3959</v>
      </c>
      <c r="M87" t="s">
        <v>27</v>
      </c>
      <c r="N87" s="11" t="e">
        <f>VLOOKUP(J87,#REF!,1,FALSE)</f>
        <v>#REF!</v>
      </c>
      <c r="V87" s="5" t="s">
        <v>3889</v>
      </c>
      <c r="W87" t="s">
        <v>4348</v>
      </c>
      <c r="X87" t="s">
        <v>4349</v>
      </c>
      <c r="Y87" t="s">
        <v>27</v>
      </c>
      <c r="Z87" t="s">
        <v>3888</v>
      </c>
      <c r="AA87" s="11" t="e">
        <f>VLOOKUP(W87,#REF!,1,FALSE)</f>
        <v>#REF!</v>
      </c>
      <c r="AC87" s="5" t="s">
        <v>4350</v>
      </c>
      <c r="AD87" t="s">
        <v>115</v>
      </c>
      <c r="AE87" t="s">
        <v>27</v>
      </c>
      <c r="AF87" s="11" t="e">
        <f>VLOOKUP(AC87,#REF!,1,FALSE)</f>
        <v>#REF!</v>
      </c>
    </row>
    <row r="88" spans="9:32" x14ac:dyDescent="0.2">
      <c r="I88" s="5" t="s">
        <v>3970</v>
      </c>
      <c r="J88" t="s">
        <v>4351</v>
      </c>
      <c r="K88" t="s">
        <v>4352</v>
      </c>
      <c r="L88" t="s">
        <v>3969</v>
      </c>
      <c r="M88" t="s">
        <v>27</v>
      </c>
      <c r="N88" s="11" t="e">
        <f>VLOOKUP(J88,#REF!,1,FALSE)</f>
        <v>#REF!</v>
      </c>
      <c r="V88" s="5" t="s">
        <v>3893</v>
      </c>
      <c r="W88" t="s">
        <v>4274</v>
      </c>
      <c r="X88" t="s">
        <v>4353</v>
      </c>
      <c r="Y88" t="s">
        <v>27</v>
      </c>
      <c r="Z88" t="s">
        <v>3893</v>
      </c>
      <c r="AA88" s="11" t="e">
        <f>VLOOKUP(W88,#REF!,1,FALSE)</f>
        <v>#REF!</v>
      </c>
      <c r="AC88" s="5" t="s">
        <v>4354</v>
      </c>
      <c r="AD88" t="s">
        <v>4355</v>
      </c>
      <c r="AE88" t="s">
        <v>27</v>
      </c>
      <c r="AF88" s="11" t="e">
        <f>VLOOKUP(AC88,#REF!,1,FALSE)</f>
        <v>#REF!</v>
      </c>
    </row>
    <row r="89" spans="9:32" x14ac:dyDescent="0.2">
      <c r="I89" s="5" t="s">
        <v>3970</v>
      </c>
      <c r="J89" t="s">
        <v>4356</v>
      </c>
      <c r="K89" t="s">
        <v>4357</v>
      </c>
      <c r="L89" t="s">
        <v>3969</v>
      </c>
      <c r="M89" t="s">
        <v>27</v>
      </c>
      <c r="N89" s="11" t="e">
        <f>VLOOKUP(J89,#REF!,1,FALSE)</f>
        <v>#REF!</v>
      </c>
      <c r="V89" s="5" t="s">
        <v>3893</v>
      </c>
      <c r="W89" t="s">
        <v>4358</v>
      </c>
      <c r="X89" t="s">
        <v>4359</v>
      </c>
      <c r="Y89" t="s">
        <v>27</v>
      </c>
      <c r="Z89" t="s">
        <v>3893</v>
      </c>
      <c r="AA89" s="11" t="e">
        <f>VLOOKUP(W89,#REF!,1,FALSE)</f>
        <v>#REF!</v>
      </c>
      <c r="AC89" s="5" t="s">
        <v>4360</v>
      </c>
      <c r="AD89" t="s">
        <v>4361</v>
      </c>
      <c r="AE89" t="s">
        <v>27</v>
      </c>
      <c r="AF89" s="11" t="e">
        <f>VLOOKUP(AC89,#REF!,1,FALSE)</f>
        <v>#REF!</v>
      </c>
    </row>
    <row r="90" spans="9:32" x14ac:dyDescent="0.2">
      <c r="I90" s="5" t="s">
        <v>3970</v>
      </c>
      <c r="J90" t="s">
        <v>4362</v>
      </c>
      <c r="K90" t="s">
        <v>4363</v>
      </c>
      <c r="L90" t="s">
        <v>3969</v>
      </c>
      <c r="M90" t="s">
        <v>27</v>
      </c>
      <c r="N90" s="11" t="e">
        <f>VLOOKUP(J90,#REF!,1,FALSE)</f>
        <v>#REF!</v>
      </c>
      <c r="V90" s="5" t="s">
        <v>3893</v>
      </c>
      <c r="W90" t="s">
        <v>4364</v>
      </c>
      <c r="X90" t="s">
        <v>4365</v>
      </c>
      <c r="Y90" t="s">
        <v>27</v>
      </c>
      <c r="Z90" t="s">
        <v>3893</v>
      </c>
      <c r="AA90" s="11" t="e">
        <f>VLOOKUP(W90,#REF!,1,FALSE)</f>
        <v>#REF!</v>
      </c>
      <c r="AC90" s="5" t="s">
        <v>4366</v>
      </c>
      <c r="AD90" t="s">
        <v>101</v>
      </c>
      <c r="AE90" t="s">
        <v>27</v>
      </c>
      <c r="AF90" s="11" t="e">
        <f>VLOOKUP(AC90,#REF!,1,FALSE)</f>
        <v>#REF!</v>
      </c>
    </row>
    <row r="91" spans="9:32" x14ac:dyDescent="0.2">
      <c r="I91" s="5" t="s">
        <v>3970</v>
      </c>
      <c r="J91" t="s">
        <v>4367</v>
      </c>
      <c r="K91" t="s">
        <v>4368</v>
      </c>
      <c r="L91" t="s">
        <v>3969</v>
      </c>
      <c r="M91" t="s">
        <v>27</v>
      </c>
      <c r="N91" s="11" t="e">
        <f>VLOOKUP(J91,#REF!,1,FALSE)</f>
        <v>#REF!</v>
      </c>
      <c r="V91" s="5" t="s">
        <v>3893</v>
      </c>
      <c r="W91" t="s">
        <v>4369</v>
      </c>
      <c r="X91" t="s">
        <v>4370</v>
      </c>
      <c r="Y91" t="s">
        <v>27</v>
      </c>
      <c r="Z91" t="s">
        <v>3893</v>
      </c>
      <c r="AA91" s="11" t="e">
        <f>VLOOKUP(W91,#REF!,1,FALSE)</f>
        <v>#REF!</v>
      </c>
      <c r="AC91" s="5" t="s">
        <v>4371</v>
      </c>
      <c r="AD91" t="s">
        <v>4372</v>
      </c>
      <c r="AE91" t="s">
        <v>27</v>
      </c>
      <c r="AF91" s="11" t="e">
        <f>VLOOKUP(AC91,#REF!,1,FALSE)</f>
        <v>#REF!</v>
      </c>
    </row>
    <row r="92" spans="9:32" x14ac:dyDescent="0.2">
      <c r="I92" s="5" t="s">
        <v>3970</v>
      </c>
      <c r="J92" t="s">
        <v>4373</v>
      </c>
      <c r="K92" t="s">
        <v>4374</v>
      </c>
      <c r="L92" t="s">
        <v>3969</v>
      </c>
      <c r="M92" t="s">
        <v>27</v>
      </c>
      <c r="N92" s="11" t="e">
        <f>VLOOKUP(J92,#REF!,1,FALSE)</f>
        <v>#REF!</v>
      </c>
      <c r="V92" s="5" t="s">
        <v>3893</v>
      </c>
      <c r="W92" t="s">
        <v>4375</v>
      </c>
      <c r="X92" t="s">
        <v>4376</v>
      </c>
      <c r="Y92" t="s">
        <v>27</v>
      </c>
      <c r="Z92" t="s">
        <v>3893</v>
      </c>
      <c r="AA92" s="11" t="e">
        <f>VLOOKUP(W92,#REF!,1,FALSE)</f>
        <v>#REF!</v>
      </c>
      <c r="AC92" s="5" t="s">
        <v>4377</v>
      </c>
      <c r="AD92" t="s">
        <v>4378</v>
      </c>
      <c r="AE92" t="s">
        <v>27</v>
      </c>
      <c r="AF92" s="11" t="e">
        <f>VLOOKUP(AC92,#REF!,1,FALSE)</f>
        <v>#REF!</v>
      </c>
    </row>
    <row r="93" spans="9:32" x14ac:dyDescent="0.2">
      <c r="I93" s="5" t="s">
        <v>3970</v>
      </c>
      <c r="J93" t="s">
        <v>4379</v>
      </c>
      <c r="K93" t="s">
        <v>4380</v>
      </c>
      <c r="L93" t="s">
        <v>3969</v>
      </c>
      <c r="M93" t="s">
        <v>27</v>
      </c>
      <c r="N93" s="11" t="e">
        <f>VLOOKUP(J93,#REF!,1,FALSE)</f>
        <v>#REF!</v>
      </c>
      <c r="V93" s="5" t="s">
        <v>3893</v>
      </c>
      <c r="W93" t="s">
        <v>4381</v>
      </c>
      <c r="X93" t="s">
        <v>4382</v>
      </c>
      <c r="Y93" t="s">
        <v>27</v>
      </c>
      <c r="Z93" t="s">
        <v>3893</v>
      </c>
      <c r="AA93" s="11" t="e">
        <f>VLOOKUP(W93,#REF!,1,FALSE)</f>
        <v>#REF!</v>
      </c>
      <c r="AC93" s="5" t="s">
        <v>4383</v>
      </c>
      <c r="AD93" t="s">
        <v>4384</v>
      </c>
      <c r="AE93" t="s">
        <v>27</v>
      </c>
      <c r="AF93" s="11" t="e">
        <f>VLOOKUP(AC93,#REF!,1,FALSE)</f>
        <v>#REF!</v>
      </c>
    </row>
    <row r="94" spans="9:32" x14ac:dyDescent="0.2">
      <c r="I94" s="5" t="s">
        <v>3978</v>
      </c>
      <c r="J94" t="s">
        <v>4385</v>
      </c>
      <c r="K94" t="s">
        <v>4386</v>
      </c>
      <c r="L94" t="s">
        <v>3977</v>
      </c>
      <c r="M94" t="s">
        <v>27</v>
      </c>
      <c r="N94" s="11" t="e">
        <f>VLOOKUP(J94,#REF!,1,FALSE)</f>
        <v>#REF!</v>
      </c>
      <c r="V94" s="5" t="s">
        <v>3893</v>
      </c>
      <c r="W94" t="s">
        <v>4387</v>
      </c>
      <c r="X94" t="s">
        <v>4388</v>
      </c>
      <c r="Y94" t="s">
        <v>27</v>
      </c>
      <c r="Z94" t="s">
        <v>3893</v>
      </c>
      <c r="AA94" s="11" t="e">
        <f>VLOOKUP(W94,#REF!,1,FALSE)</f>
        <v>#REF!</v>
      </c>
      <c r="AC94" s="5" t="s">
        <v>4389</v>
      </c>
      <c r="AD94" t="s">
        <v>4390</v>
      </c>
      <c r="AE94" t="s">
        <v>27</v>
      </c>
      <c r="AF94" s="11" t="e">
        <f>VLOOKUP(AC94,#REF!,1,FALSE)</f>
        <v>#REF!</v>
      </c>
    </row>
    <row r="95" spans="9:32" x14ac:dyDescent="0.2">
      <c r="I95" s="5" t="s">
        <v>3978</v>
      </c>
      <c r="J95" t="s">
        <v>4391</v>
      </c>
      <c r="K95" t="s">
        <v>4392</v>
      </c>
      <c r="L95" t="s">
        <v>3977</v>
      </c>
      <c r="M95" t="s">
        <v>27</v>
      </c>
      <c r="N95" s="11" t="e">
        <f>VLOOKUP(J95,#REF!,1,FALSE)</f>
        <v>#REF!</v>
      </c>
      <c r="V95" s="5" t="s">
        <v>3893</v>
      </c>
      <c r="W95" t="s">
        <v>4393</v>
      </c>
      <c r="X95" t="s">
        <v>4394</v>
      </c>
      <c r="Y95" t="s">
        <v>27</v>
      </c>
      <c r="Z95" t="s">
        <v>3893</v>
      </c>
      <c r="AA95" s="11" t="e">
        <f>VLOOKUP(W95,#REF!,1,FALSE)</f>
        <v>#REF!</v>
      </c>
      <c r="AC95" s="5" t="s">
        <v>4395</v>
      </c>
      <c r="AD95" t="s">
        <v>4396</v>
      </c>
      <c r="AE95" t="s">
        <v>27</v>
      </c>
      <c r="AF95" s="11" t="e">
        <f>VLOOKUP(AC95,#REF!,1,FALSE)</f>
        <v>#REF!</v>
      </c>
    </row>
    <row r="96" spans="9:32" x14ac:dyDescent="0.2">
      <c r="I96" s="5" t="s">
        <v>3985</v>
      </c>
      <c r="J96" t="s">
        <v>4397</v>
      </c>
      <c r="K96" t="s">
        <v>4398</v>
      </c>
      <c r="L96" t="s">
        <v>3984</v>
      </c>
      <c r="M96" t="s">
        <v>27</v>
      </c>
      <c r="N96" s="11" t="e">
        <f>VLOOKUP(J96,#REF!,1,FALSE)</f>
        <v>#REF!</v>
      </c>
      <c r="V96" s="5" t="s">
        <v>3893</v>
      </c>
      <c r="W96" t="s">
        <v>4399</v>
      </c>
      <c r="X96" t="s">
        <v>4400</v>
      </c>
      <c r="Y96" t="s">
        <v>27</v>
      </c>
      <c r="Z96" t="s">
        <v>3893</v>
      </c>
      <c r="AA96" s="11" t="e">
        <f>VLOOKUP(W96,#REF!,1,FALSE)</f>
        <v>#REF!</v>
      </c>
      <c r="AC96" s="5" t="s">
        <v>4401</v>
      </c>
      <c r="AD96" t="s">
        <v>4402</v>
      </c>
      <c r="AE96" t="s">
        <v>27</v>
      </c>
      <c r="AF96" s="11" t="e">
        <f>VLOOKUP(AC96,#REF!,1,FALSE)</f>
        <v>#REF!</v>
      </c>
    </row>
    <row r="97" spans="9:33" x14ac:dyDescent="0.2">
      <c r="I97" s="5" t="s">
        <v>3985</v>
      </c>
      <c r="J97" t="s">
        <v>4403</v>
      </c>
      <c r="K97" t="s">
        <v>4404</v>
      </c>
      <c r="L97" t="s">
        <v>3984</v>
      </c>
      <c r="M97" t="s">
        <v>27</v>
      </c>
      <c r="N97" s="11" t="e">
        <f>VLOOKUP(J97,#REF!,1,FALSE)</f>
        <v>#REF!</v>
      </c>
      <c r="V97" s="5" t="s">
        <v>3893</v>
      </c>
      <c r="W97" t="s">
        <v>4137</v>
      </c>
      <c r="X97" t="s">
        <v>4138</v>
      </c>
      <c r="Y97" t="s">
        <v>27</v>
      </c>
      <c r="Z97" t="s">
        <v>3893</v>
      </c>
      <c r="AA97" s="11" t="e">
        <f>VLOOKUP(W97,#REF!,1,FALSE)</f>
        <v>#REF!</v>
      </c>
      <c r="AC97" s="5" t="s">
        <v>4405</v>
      </c>
      <c r="AD97" t="s">
        <v>4406</v>
      </c>
      <c r="AE97" t="s">
        <v>27</v>
      </c>
      <c r="AF97" s="11" t="e">
        <f>VLOOKUP(AC97,#REF!,1,FALSE)</f>
        <v>#REF!</v>
      </c>
    </row>
    <row r="98" spans="9:33" x14ac:dyDescent="0.2">
      <c r="I98" s="5" t="s">
        <v>3985</v>
      </c>
      <c r="J98" t="s">
        <v>4407</v>
      </c>
      <c r="K98" t="s">
        <v>4408</v>
      </c>
      <c r="L98" t="s">
        <v>3984</v>
      </c>
      <c r="M98" t="s">
        <v>27</v>
      </c>
      <c r="N98" s="11" t="e">
        <f>VLOOKUP(J98,#REF!,1,FALSE)</f>
        <v>#REF!</v>
      </c>
      <c r="V98" s="5" t="s">
        <v>3893</v>
      </c>
      <c r="W98" t="s">
        <v>4143</v>
      </c>
      <c r="X98" t="s">
        <v>4144</v>
      </c>
      <c r="Y98" t="s">
        <v>27</v>
      </c>
      <c r="Z98" t="s">
        <v>3893</v>
      </c>
      <c r="AA98" s="11" t="e">
        <f>VLOOKUP(W98,#REF!,1,FALSE)</f>
        <v>#REF!</v>
      </c>
      <c r="AC98" s="5" t="s">
        <v>4409</v>
      </c>
      <c r="AD98" t="s">
        <v>1775</v>
      </c>
      <c r="AE98" t="s">
        <v>27</v>
      </c>
      <c r="AF98" s="11" t="e">
        <f>VLOOKUP(AC98,#REF!,1,FALSE)</f>
        <v>#REF!</v>
      </c>
    </row>
    <row r="99" spans="9:33" x14ac:dyDescent="0.2">
      <c r="I99" s="5" t="s">
        <v>3985</v>
      </c>
      <c r="J99" t="s">
        <v>4410</v>
      </c>
      <c r="K99" t="s">
        <v>4411</v>
      </c>
      <c r="L99" t="s">
        <v>3984</v>
      </c>
      <c r="M99" t="s">
        <v>27</v>
      </c>
      <c r="N99" s="11" t="e">
        <f>VLOOKUP(J99,#REF!,1,FALSE)</f>
        <v>#REF!</v>
      </c>
      <c r="V99" s="5" t="s">
        <v>3893</v>
      </c>
      <c r="W99" t="s">
        <v>4412</v>
      </c>
      <c r="X99" t="s">
        <v>4413</v>
      </c>
      <c r="Y99" t="s">
        <v>27</v>
      </c>
      <c r="Z99" t="s">
        <v>3893</v>
      </c>
      <c r="AA99" s="11" t="e">
        <f>VLOOKUP(W99,#REF!,1,FALSE)</f>
        <v>#REF!</v>
      </c>
      <c r="AC99" s="5" t="s">
        <v>4414</v>
      </c>
      <c r="AD99" t="s">
        <v>4415</v>
      </c>
      <c r="AE99" t="s">
        <v>27</v>
      </c>
      <c r="AF99" s="11" t="e">
        <f>VLOOKUP(AC99,#REF!,1,FALSE)</f>
        <v>#REF!</v>
      </c>
    </row>
    <row r="100" spans="9:33" x14ac:dyDescent="0.2">
      <c r="I100" s="5" t="s">
        <v>3985</v>
      </c>
      <c r="J100" t="s">
        <v>4416</v>
      </c>
      <c r="K100" t="s">
        <v>4417</v>
      </c>
      <c r="L100" t="s">
        <v>3984</v>
      </c>
      <c r="M100" t="s">
        <v>27</v>
      </c>
      <c r="N100" s="11" t="e">
        <f>VLOOKUP(J100,#REF!,1,FALSE)</f>
        <v>#REF!</v>
      </c>
      <c r="V100" s="5" t="s">
        <v>3893</v>
      </c>
      <c r="W100" t="s">
        <v>4418</v>
      </c>
      <c r="X100" t="s">
        <v>4419</v>
      </c>
      <c r="Y100" t="s">
        <v>27</v>
      </c>
      <c r="Z100" t="s">
        <v>3893</v>
      </c>
      <c r="AA100" s="11" t="e">
        <f>VLOOKUP(W100,#REF!,1,FALSE)</f>
        <v>#REF!</v>
      </c>
      <c r="AC100" s="5" t="s">
        <v>4420</v>
      </c>
      <c r="AD100" t="s">
        <v>4421</v>
      </c>
      <c r="AE100" t="s">
        <v>27</v>
      </c>
      <c r="AF100" s="11" t="e">
        <f>VLOOKUP(AC100,#REF!,1,FALSE)</f>
        <v>#REF!</v>
      </c>
    </row>
    <row r="101" spans="9:33" x14ac:dyDescent="0.2">
      <c r="I101" s="5" t="s">
        <v>3995</v>
      </c>
      <c r="J101" t="s">
        <v>4422</v>
      </c>
      <c r="K101" t="s">
        <v>4423</v>
      </c>
      <c r="L101" t="s">
        <v>3994</v>
      </c>
      <c r="M101" t="s">
        <v>27</v>
      </c>
      <c r="N101" s="11" t="e">
        <f>VLOOKUP(J101,#REF!,1,FALSE)</f>
        <v>#REF!</v>
      </c>
      <c r="V101" s="5" t="s">
        <v>3893</v>
      </c>
      <c r="W101" t="s">
        <v>4424</v>
      </c>
      <c r="X101" t="s">
        <v>4425</v>
      </c>
      <c r="Y101" t="s">
        <v>27</v>
      </c>
      <c r="Z101" t="s">
        <v>3893</v>
      </c>
      <c r="AA101" s="11" t="e">
        <f>VLOOKUP(W101,#REF!,1,FALSE)</f>
        <v>#REF!</v>
      </c>
      <c r="AC101" s="5" t="s">
        <v>4426</v>
      </c>
      <c r="AD101" t="s">
        <v>4427</v>
      </c>
      <c r="AE101" t="s">
        <v>27</v>
      </c>
      <c r="AF101" s="11" t="e">
        <f>VLOOKUP(AC101,#REF!,1,FALSE)</f>
        <v>#REF!</v>
      </c>
    </row>
    <row r="102" spans="9:33" x14ac:dyDescent="0.2">
      <c r="I102" s="5" t="s">
        <v>3995</v>
      </c>
      <c r="J102" t="s">
        <v>4428</v>
      </c>
      <c r="K102" t="s">
        <v>4429</v>
      </c>
      <c r="L102" t="s">
        <v>3994</v>
      </c>
      <c r="M102" t="s">
        <v>27</v>
      </c>
      <c r="N102" s="11" t="e">
        <f>VLOOKUP(J102,#REF!,1,FALSE)</f>
        <v>#REF!</v>
      </c>
      <c r="V102" s="5" t="s">
        <v>3893</v>
      </c>
      <c r="W102" t="s">
        <v>4244</v>
      </c>
      <c r="X102" t="s">
        <v>4430</v>
      </c>
      <c r="Y102" t="s">
        <v>27</v>
      </c>
      <c r="Z102" t="s">
        <v>3893</v>
      </c>
      <c r="AA102" s="11" t="e">
        <f>VLOOKUP(W102,#REF!,1,FALSE)</f>
        <v>#REF!</v>
      </c>
      <c r="AC102" s="5" t="s">
        <v>4431</v>
      </c>
      <c r="AD102" t="s">
        <v>4432</v>
      </c>
      <c r="AE102" t="s">
        <v>27</v>
      </c>
      <c r="AF102" s="11" t="e">
        <f>VLOOKUP(AC102,#REF!,1,FALSE)</f>
        <v>#REF!</v>
      </c>
    </row>
    <row r="103" spans="9:33" x14ac:dyDescent="0.2">
      <c r="I103" s="5" t="s">
        <v>3995</v>
      </c>
      <c r="J103" t="s">
        <v>4433</v>
      </c>
      <c r="K103" t="s">
        <v>4433</v>
      </c>
      <c r="L103" t="s">
        <v>3994</v>
      </c>
      <c r="M103" t="s">
        <v>27</v>
      </c>
      <c r="N103" s="11" t="e">
        <f>VLOOKUP(J103,#REF!,1,FALSE)</f>
        <v>#REF!</v>
      </c>
      <c r="V103" s="5" t="s">
        <v>3893</v>
      </c>
      <c r="W103" t="s">
        <v>4395</v>
      </c>
      <c r="X103" t="s">
        <v>4434</v>
      </c>
      <c r="Y103" t="s">
        <v>27</v>
      </c>
      <c r="Z103" t="s">
        <v>3893</v>
      </c>
      <c r="AA103" s="11" t="e">
        <f>VLOOKUP(W103,#REF!,1,FALSE)</f>
        <v>#REF!</v>
      </c>
      <c r="AC103" s="5" t="s">
        <v>4435</v>
      </c>
      <c r="AD103" t="s">
        <v>4436</v>
      </c>
      <c r="AE103" t="s">
        <v>27</v>
      </c>
      <c r="AF103" s="11" t="e">
        <f>VLOOKUP(AC103,#REF!,1,FALSE)</f>
        <v>#REF!</v>
      </c>
    </row>
    <row r="104" spans="9:33" x14ac:dyDescent="0.2">
      <c r="I104" s="5" t="s">
        <v>3995</v>
      </c>
      <c r="J104" t="s">
        <v>4437</v>
      </c>
      <c r="K104" t="s">
        <v>4437</v>
      </c>
      <c r="L104" t="s">
        <v>3994</v>
      </c>
      <c r="M104" t="s">
        <v>27</v>
      </c>
      <c r="N104" s="11" t="e">
        <f>VLOOKUP(J104,#REF!,1,FALSE)</f>
        <v>#REF!</v>
      </c>
      <c r="V104" s="5" t="s">
        <v>3893</v>
      </c>
      <c r="W104" t="s">
        <v>4438</v>
      </c>
      <c r="X104" t="s">
        <v>4439</v>
      </c>
      <c r="Y104" t="s">
        <v>27</v>
      </c>
      <c r="Z104" t="s">
        <v>3893</v>
      </c>
      <c r="AA104" s="11" t="e">
        <f>VLOOKUP(W104,#REF!,1,FALSE)</f>
        <v>#REF!</v>
      </c>
      <c r="AC104" s="5" t="s">
        <v>4440</v>
      </c>
      <c r="AD104" t="s">
        <v>4441</v>
      </c>
      <c r="AE104" t="s">
        <v>27</v>
      </c>
      <c r="AF104" s="11" t="e">
        <f>VLOOKUP(AC104,#REF!,1,FALSE)</f>
        <v>#REF!</v>
      </c>
    </row>
    <row r="105" spans="9:33" x14ac:dyDescent="0.2">
      <c r="I105" s="5" t="s">
        <v>3995</v>
      </c>
      <c r="J105" t="s">
        <v>4442</v>
      </c>
      <c r="K105" t="s">
        <v>4443</v>
      </c>
      <c r="L105" t="s">
        <v>3994</v>
      </c>
      <c r="M105" t="s">
        <v>27</v>
      </c>
      <c r="N105" s="11" t="e">
        <f>VLOOKUP(J105,#REF!,1,FALSE)</f>
        <v>#REF!</v>
      </c>
      <c r="V105" s="5" t="s">
        <v>3893</v>
      </c>
      <c r="W105" t="s">
        <v>4444</v>
      </c>
      <c r="X105" t="s">
        <v>4445</v>
      </c>
      <c r="Y105" t="s">
        <v>27</v>
      </c>
      <c r="Z105" t="s">
        <v>3893</v>
      </c>
      <c r="AA105" s="11" t="e">
        <f>VLOOKUP(W105,#REF!,1,FALSE)</f>
        <v>#REF!</v>
      </c>
      <c r="AC105" s="5" t="s">
        <v>4446</v>
      </c>
      <c r="AD105" t="s">
        <v>4447</v>
      </c>
      <c r="AE105" t="s">
        <v>27</v>
      </c>
      <c r="AF105" s="11" t="e">
        <f>VLOOKUP(AC105,#REF!,1,FALSE)</f>
        <v>#REF!</v>
      </c>
    </row>
    <row r="106" spans="9:33" x14ac:dyDescent="0.2">
      <c r="I106" s="5" t="s">
        <v>3995</v>
      </c>
      <c r="J106" t="s">
        <v>4448</v>
      </c>
      <c r="K106" t="s">
        <v>4449</v>
      </c>
      <c r="L106" t="s">
        <v>3994</v>
      </c>
      <c r="M106" t="s">
        <v>27</v>
      </c>
      <c r="N106" s="11" t="e">
        <f>VLOOKUP(J106,#REF!,1,FALSE)</f>
        <v>#REF!</v>
      </c>
      <c r="V106" s="5" t="s">
        <v>3893</v>
      </c>
      <c r="W106" t="s">
        <v>4450</v>
      </c>
      <c r="X106" t="s">
        <v>4451</v>
      </c>
      <c r="Y106" t="s">
        <v>27</v>
      </c>
      <c r="Z106" t="s">
        <v>3893</v>
      </c>
      <c r="AA106" s="11" t="e">
        <f>VLOOKUP(W106,#REF!,1,FALSE)</f>
        <v>#REF!</v>
      </c>
      <c r="AC106" s="5" t="s">
        <v>4452</v>
      </c>
      <c r="AD106" t="s">
        <v>4453</v>
      </c>
      <c r="AE106" t="s">
        <v>27</v>
      </c>
      <c r="AF106" s="11" t="e">
        <f>VLOOKUP(AC106,#REF!,1,FALSE)</f>
        <v>#REF!</v>
      </c>
    </row>
    <row r="107" spans="9:33" x14ac:dyDescent="0.2">
      <c r="I107" s="5" t="s">
        <v>3995</v>
      </c>
      <c r="J107" t="s">
        <v>4454</v>
      </c>
      <c r="K107" t="s">
        <v>4455</v>
      </c>
      <c r="L107" t="s">
        <v>3994</v>
      </c>
      <c r="M107" t="s">
        <v>27</v>
      </c>
      <c r="N107" s="11" t="e">
        <f>VLOOKUP(J107,#REF!,1,FALSE)</f>
        <v>#REF!</v>
      </c>
      <c r="V107" s="5" t="s">
        <v>3893</v>
      </c>
      <c r="W107" t="s">
        <v>4456</v>
      </c>
      <c r="X107" t="s">
        <v>4457</v>
      </c>
      <c r="Y107" t="s">
        <v>27</v>
      </c>
      <c r="Z107" t="s">
        <v>3893</v>
      </c>
      <c r="AA107" s="11" t="e">
        <f>VLOOKUP(W107,#REF!,1,FALSE)</f>
        <v>#REF!</v>
      </c>
      <c r="AC107" s="5" t="s">
        <v>4458</v>
      </c>
      <c r="AD107" t="s">
        <v>4459</v>
      </c>
      <c r="AE107" t="s">
        <v>27</v>
      </c>
      <c r="AF107" s="13" t="e">
        <f>VLOOKUP(AC107,#REF!,1,FALSE)</f>
        <v>#REF!</v>
      </c>
      <c r="AG107" s="21" t="s">
        <v>4004</v>
      </c>
    </row>
    <row r="108" spans="9:33" x14ac:dyDescent="0.2">
      <c r="I108" s="5" t="s">
        <v>3927</v>
      </c>
      <c r="J108" t="s">
        <v>4089</v>
      </c>
      <c r="K108" t="s">
        <v>4090</v>
      </c>
      <c r="L108" t="s">
        <v>4005</v>
      </c>
      <c r="M108" t="s">
        <v>27</v>
      </c>
      <c r="N108" s="11" t="e">
        <f>VLOOKUP(J108,#REF!,1,FALSE)</f>
        <v>#REF!</v>
      </c>
      <c r="V108" s="5" t="s">
        <v>3893</v>
      </c>
      <c r="W108" t="s">
        <v>4460</v>
      </c>
      <c r="X108" t="s">
        <v>4461</v>
      </c>
      <c r="Y108" t="s">
        <v>27</v>
      </c>
      <c r="Z108" t="s">
        <v>3893</v>
      </c>
      <c r="AA108" s="11" t="e">
        <f>VLOOKUP(W108,#REF!,1,FALSE)</f>
        <v>#REF!</v>
      </c>
      <c r="AC108" s="5" t="s">
        <v>4462</v>
      </c>
      <c r="AD108" t="s">
        <v>4463</v>
      </c>
      <c r="AE108" t="s">
        <v>27</v>
      </c>
      <c r="AF108" s="11" t="e">
        <f>VLOOKUP(AC108,#REF!,1,FALSE)</f>
        <v>#REF!</v>
      </c>
    </row>
    <row r="109" spans="9:33" x14ac:dyDescent="0.2">
      <c r="I109" s="5" t="s">
        <v>3927</v>
      </c>
      <c r="J109" t="s">
        <v>4464</v>
      </c>
      <c r="K109" t="s">
        <v>4465</v>
      </c>
      <c r="L109" t="s">
        <v>4005</v>
      </c>
      <c r="M109" t="s">
        <v>27</v>
      </c>
      <c r="N109" s="11" t="e">
        <f>VLOOKUP(J109,#REF!,1,FALSE)</f>
        <v>#REF!</v>
      </c>
      <c r="V109" s="5" t="s">
        <v>3893</v>
      </c>
      <c r="W109" t="s">
        <v>4466</v>
      </c>
      <c r="X109" t="s">
        <v>4467</v>
      </c>
      <c r="Y109" t="s">
        <v>27</v>
      </c>
      <c r="Z109" t="s">
        <v>3893</v>
      </c>
      <c r="AA109" s="11" t="e">
        <f>VLOOKUP(W109,#REF!,1,FALSE)</f>
        <v>#REF!</v>
      </c>
      <c r="AC109" s="5" t="s">
        <v>4468</v>
      </c>
      <c r="AD109" t="s">
        <v>4469</v>
      </c>
      <c r="AE109" t="s">
        <v>27</v>
      </c>
      <c r="AF109" s="11" t="e">
        <f>VLOOKUP(AC109,#REF!,1,FALSE)</f>
        <v>#REF!</v>
      </c>
    </row>
    <row r="110" spans="9:33" x14ac:dyDescent="0.2">
      <c r="I110" s="5" t="s">
        <v>3927</v>
      </c>
      <c r="J110" t="s">
        <v>4286</v>
      </c>
      <c r="K110" t="s">
        <v>4287</v>
      </c>
      <c r="L110" t="s">
        <v>4005</v>
      </c>
      <c r="M110" t="s">
        <v>27</v>
      </c>
      <c r="N110" s="11" t="e">
        <f>VLOOKUP(J110,#REF!,1,FALSE)</f>
        <v>#REF!</v>
      </c>
      <c r="V110" s="5" t="s">
        <v>3893</v>
      </c>
      <c r="W110" t="s">
        <v>4470</v>
      </c>
      <c r="X110" t="s">
        <v>4471</v>
      </c>
      <c r="Y110" t="s">
        <v>27</v>
      </c>
      <c r="Z110" t="s">
        <v>3893</v>
      </c>
      <c r="AA110" s="11" t="e">
        <f>VLOOKUP(W110,#REF!,1,FALSE)</f>
        <v>#REF!</v>
      </c>
      <c r="AC110" s="5" t="s">
        <v>4472</v>
      </c>
      <c r="AD110" t="s">
        <v>4473</v>
      </c>
      <c r="AE110" t="s">
        <v>27</v>
      </c>
      <c r="AF110" s="11" t="e">
        <f>VLOOKUP(AC110,#REF!,1,FALSE)</f>
        <v>#REF!</v>
      </c>
    </row>
    <row r="111" spans="9:33" x14ac:dyDescent="0.2">
      <c r="I111" s="5" t="s">
        <v>3927</v>
      </c>
      <c r="J111" t="s">
        <v>4474</v>
      </c>
      <c r="K111" t="s">
        <v>4475</v>
      </c>
      <c r="L111" t="s">
        <v>4005</v>
      </c>
      <c r="M111" t="s">
        <v>27</v>
      </c>
      <c r="N111" s="11" t="e">
        <f>VLOOKUP(J111,#REF!,1,FALSE)</f>
        <v>#REF!</v>
      </c>
      <c r="V111" s="5" t="s">
        <v>3893</v>
      </c>
      <c r="W111" t="s">
        <v>4476</v>
      </c>
      <c r="X111" t="s">
        <v>4477</v>
      </c>
      <c r="Y111" t="s">
        <v>27</v>
      </c>
      <c r="Z111" t="s">
        <v>3893</v>
      </c>
      <c r="AA111" s="11" t="e">
        <f>VLOOKUP(W111,#REF!,1,FALSE)</f>
        <v>#REF!</v>
      </c>
      <c r="AC111" s="5" t="s">
        <v>4478</v>
      </c>
      <c r="AD111" t="s">
        <v>4479</v>
      </c>
      <c r="AE111" t="s">
        <v>27</v>
      </c>
      <c r="AF111" s="11" t="e">
        <f>VLOOKUP(AC111,#REF!,1,FALSE)</f>
        <v>#REF!</v>
      </c>
    </row>
    <row r="112" spans="9:33" x14ac:dyDescent="0.2">
      <c r="I112" s="5" t="s">
        <v>3927</v>
      </c>
      <c r="J112" t="s">
        <v>4480</v>
      </c>
      <c r="K112" t="s">
        <v>4481</v>
      </c>
      <c r="L112" t="s">
        <v>4005</v>
      </c>
      <c r="M112" t="s">
        <v>27</v>
      </c>
      <c r="N112" s="11" t="e">
        <f>VLOOKUP(J112,#REF!,1,FALSE)</f>
        <v>#REF!</v>
      </c>
      <c r="V112" s="5" t="s">
        <v>3893</v>
      </c>
      <c r="W112" t="s">
        <v>4482</v>
      </c>
      <c r="X112" t="s">
        <v>4483</v>
      </c>
      <c r="Y112" t="s">
        <v>27</v>
      </c>
      <c r="Z112" t="s">
        <v>3893</v>
      </c>
      <c r="AA112" s="11" t="e">
        <f>VLOOKUP(W112,#REF!,1,FALSE)</f>
        <v>#REF!</v>
      </c>
      <c r="AC112" s="5" t="s">
        <v>4484</v>
      </c>
      <c r="AD112" t="s">
        <v>4485</v>
      </c>
      <c r="AE112" t="s">
        <v>27</v>
      </c>
      <c r="AF112" s="11" t="e">
        <f>VLOOKUP(AC112,#REF!,1,FALSE)</f>
        <v>#REF!</v>
      </c>
    </row>
    <row r="113" spans="9:32" ht="13.5" thickBot="1" x14ac:dyDescent="0.25">
      <c r="I113" s="5" t="s">
        <v>4013</v>
      </c>
      <c r="J113" t="s">
        <v>4486</v>
      </c>
      <c r="K113" t="s">
        <v>4487</v>
      </c>
      <c r="L113" t="s">
        <v>4012</v>
      </c>
      <c r="M113" t="s">
        <v>27</v>
      </c>
      <c r="N113" s="11" t="e">
        <f>VLOOKUP(J113,#REF!,1,FALSE)</f>
        <v>#REF!</v>
      </c>
      <c r="V113" s="5" t="s">
        <v>3893</v>
      </c>
      <c r="W113" t="s">
        <v>4488</v>
      </c>
      <c r="X113" t="s">
        <v>4489</v>
      </c>
      <c r="Y113" t="s">
        <v>27</v>
      </c>
      <c r="Z113" t="s">
        <v>3893</v>
      </c>
      <c r="AA113" s="11" t="e">
        <f>VLOOKUP(W113,#REF!,1,FALSE)</f>
        <v>#REF!</v>
      </c>
      <c r="AC113" s="6" t="s">
        <v>4490</v>
      </c>
      <c r="AD113" s="4" t="s">
        <v>4491</v>
      </c>
      <c r="AE113" s="4" t="s">
        <v>27</v>
      </c>
      <c r="AF113" s="11" t="e">
        <f>VLOOKUP(AC113,#REF!,1,FALSE)</f>
        <v>#REF!</v>
      </c>
    </row>
    <row r="114" spans="9:32" x14ac:dyDescent="0.2">
      <c r="I114" s="5" t="s">
        <v>4013</v>
      </c>
      <c r="J114" t="s">
        <v>4492</v>
      </c>
      <c r="K114" t="s">
        <v>4493</v>
      </c>
      <c r="L114" t="s">
        <v>4012</v>
      </c>
      <c r="M114" t="s">
        <v>27</v>
      </c>
      <c r="N114" s="11" t="e">
        <f>VLOOKUP(J114,#REF!,1,FALSE)</f>
        <v>#REF!</v>
      </c>
      <c r="V114" s="5" t="s">
        <v>3893</v>
      </c>
      <c r="W114" t="s">
        <v>4494</v>
      </c>
      <c r="X114" t="s">
        <v>4495</v>
      </c>
      <c r="Y114" t="s">
        <v>27</v>
      </c>
      <c r="Z114" t="s">
        <v>3893</v>
      </c>
      <c r="AA114" s="11" t="e">
        <f>VLOOKUP(W114,#REF!,1,FALSE)</f>
        <v>#REF!</v>
      </c>
    </row>
    <row r="115" spans="9:32" hidden="1" x14ac:dyDescent="0.2">
      <c r="I115" s="5" t="s">
        <v>4013</v>
      </c>
      <c r="J115" t="s">
        <v>4496</v>
      </c>
      <c r="K115" t="s">
        <v>4497</v>
      </c>
      <c r="L115" t="s">
        <v>4012</v>
      </c>
      <c r="M115" t="s">
        <v>42</v>
      </c>
      <c r="N115" s="11" t="e">
        <f>VLOOKUP(J115,#REF!,1,FALSE)</f>
        <v>#REF!</v>
      </c>
      <c r="V115" s="5" t="s">
        <v>3893</v>
      </c>
      <c r="W115" t="s">
        <v>4498</v>
      </c>
      <c r="X115" t="s">
        <v>4499</v>
      </c>
      <c r="Y115" t="s">
        <v>27</v>
      </c>
      <c r="Z115" t="s">
        <v>3893</v>
      </c>
      <c r="AA115" s="11" t="e">
        <f>VLOOKUP(W115,#REF!,1,FALSE)</f>
        <v>#REF!</v>
      </c>
    </row>
    <row r="116" spans="9:32" hidden="1" x14ac:dyDescent="0.2">
      <c r="I116" s="5" t="s">
        <v>4013</v>
      </c>
      <c r="J116" t="s">
        <v>4500</v>
      </c>
      <c r="K116" t="s">
        <v>4501</v>
      </c>
      <c r="L116" t="s">
        <v>4012</v>
      </c>
      <c r="M116" t="s">
        <v>42</v>
      </c>
      <c r="N116" s="11" t="e">
        <f>VLOOKUP(J116,#REF!,1,FALSE)</f>
        <v>#REF!</v>
      </c>
      <c r="V116" s="5" t="s">
        <v>3893</v>
      </c>
      <c r="W116" t="s">
        <v>4502</v>
      </c>
      <c r="X116" t="s">
        <v>4503</v>
      </c>
      <c r="Y116" t="s">
        <v>27</v>
      </c>
      <c r="Z116" t="s">
        <v>3893</v>
      </c>
      <c r="AA116" s="11" t="e">
        <f>VLOOKUP(W116,#REF!,1,FALSE)</f>
        <v>#REF!</v>
      </c>
    </row>
    <row r="117" spans="9:32" x14ac:dyDescent="0.2">
      <c r="I117" s="5" t="s">
        <v>4013</v>
      </c>
      <c r="J117" t="s">
        <v>4504</v>
      </c>
      <c r="K117" t="s">
        <v>4505</v>
      </c>
      <c r="L117" t="s">
        <v>4012</v>
      </c>
      <c r="M117" t="s">
        <v>27</v>
      </c>
      <c r="N117" s="11" t="e">
        <f>VLOOKUP(J117,#REF!,1,FALSE)</f>
        <v>#REF!</v>
      </c>
      <c r="V117" s="5" t="s">
        <v>3893</v>
      </c>
      <c r="W117" t="s">
        <v>4506</v>
      </c>
      <c r="X117" t="s">
        <v>4507</v>
      </c>
      <c r="Y117" t="s">
        <v>27</v>
      </c>
      <c r="Z117" t="s">
        <v>3893</v>
      </c>
      <c r="AA117" s="11" t="e">
        <f>VLOOKUP(W117,#REF!,1,FALSE)</f>
        <v>#REF!</v>
      </c>
    </row>
    <row r="118" spans="9:32" x14ac:dyDescent="0.2">
      <c r="I118" s="5" t="s">
        <v>4013</v>
      </c>
      <c r="J118" t="s">
        <v>4508</v>
      </c>
      <c r="K118" t="s">
        <v>4509</v>
      </c>
      <c r="L118" t="s">
        <v>4012</v>
      </c>
      <c r="M118" t="s">
        <v>27</v>
      </c>
      <c r="N118" s="11" t="e">
        <f>VLOOKUP(J118,#REF!,1,FALSE)</f>
        <v>#REF!</v>
      </c>
      <c r="V118" s="5" t="s">
        <v>3893</v>
      </c>
      <c r="W118" t="s">
        <v>3981</v>
      </c>
      <c r="X118" t="s">
        <v>4510</v>
      </c>
      <c r="Y118" t="s">
        <v>42</v>
      </c>
      <c r="Z118" t="s">
        <v>3893</v>
      </c>
      <c r="AA118" s="11" t="e">
        <f>VLOOKUP(W118,#REF!,1,FALSE)</f>
        <v>#REF!</v>
      </c>
    </row>
    <row r="119" spans="9:32" x14ac:dyDescent="0.2">
      <c r="I119" s="5" t="s">
        <v>4013</v>
      </c>
      <c r="J119" t="s">
        <v>4511</v>
      </c>
      <c r="K119" t="s">
        <v>4512</v>
      </c>
      <c r="L119" t="s">
        <v>4012</v>
      </c>
      <c r="M119" t="s">
        <v>27</v>
      </c>
      <c r="N119" s="11" t="e">
        <f>VLOOKUP(J119,#REF!,1,FALSE)</f>
        <v>#REF!</v>
      </c>
      <c r="V119" s="5" t="s">
        <v>3893</v>
      </c>
      <c r="W119" t="s">
        <v>4513</v>
      </c>
      <c r="X119" t="s">
        <v>4514</v>
      </c>
      <c r="Y119" t="s">
        <v>27</v>
      </c>
      <c r="Z119" t="s">
        <v>3893</v>
      </c>
      <c r="AA119" s="11" t="e">
        <f>VLOOKUP(W119,#REF!,1,FALSE)</f>
        <v>#REF!</v>
      </c>
    </row>
    <row r="120" spans="9:32" x14ac:dyDescent="0.2">
      <c r="I120" s="5" t="s">
        <v>4013</v>
      </c>
      <c r="J120" t="s">
        <v>4515</v>
      </c>
      <c r="K120" t="s">
        <v>4516</v>
      </c>
      <c r="L120" t="s">
        <v>4012</v>
      </c>
      <c r="M120" t="s">
        <v>27</v>
      </c>
      <c r="N120" s="11" t="e">
        <f>VLOOKUP(J120,#REF!,1,FALSE)</f>
        <v>#REF!</v>
      </c>
      <c r="V120" s="5" t="s">
        <v>3893</v>
      </c>
      <c r="W120" t="s">
        <v>4517</v>
      </c>
      <c r="X120" t="s">
        <v>4518</v>
      </c>
      <c r="Y120" t="s">
        <v>27</v>
      </c>
      <c r="Z120" t="s">
        <v>3893</v>
      </c>
      <c r="AA120" s="11" t="e">
        <f>VLOOKUP(W120,#REF!,1,FALSE)</f>
        <v>#REF!</v>
      </c>
    </row>
    <row r="121" spans="9:32" x14ac:dyDescent="0.2">
      <c r="I121" s="5" t="s">
        <v>3935</v>
      </c>
      <c r="J121">
        <v>2222</v>
      </c>
      <c r="K121" t="s">
        <v>4519</v>
      </c>
      <c r="L121" t="s">
        <v>4020</v>
      </c>
      <c r="M121" t="s">
        <v>27</v>
      </c>
      <c r="N121" s="11" t="e">
        <f>VLOOKUP(J121,#REF!,1,FALSE)</f>
        <v>#REF!</v>
      </c>
      <c r="V121" s="5" t="s">
        <v>3900</v>
      </c>
      <c r="W121" t="s">
        <v>4133</v>
      </c>
      <c r="X121" t="s">
        <v>4520</v>
      </c>
      <c r="Y121" t="s">
        <v>27</v>
      </c>
      <c r="Z121" t="s">
        <v>3899</v>
      </c>
      <c r="AA121" s="11" t="e">
        <f>VLOOKUP(W121,#REF!,1,FALSE)</f>
        <v>#REF!</v>
      </c>
    </row>
    <row r="122" spans="9:32" x14ac:dyDescent="0.2">
      <c r="I122" s="5" t="s">
        <v>3935</v>
      </c>
      <c r="J122">
        <v>2224</v>
      </c>
      <c r="K122" t="s">
        <v>4521</v>
      </c>
      <c r="L122" t="s">
        <v>4020</v>
      </c>
      <c r="M122" t="s">
        <v>27</v>
      </c>
      <c r="N122" s="11" t="e">
        <f>VLOOKUP(J122,#REF!,1,FALSE)</f>
        <v>#REF!</v>
      </c>
      <c r="V122" s="5" t="s">
        <v>3900</v>
      </c>
      <c r="W122" t="s">
        <v>4141</v>
      </c>
      <c r="X122" t="s">
        <v>4522</v>
      </c>
      <c r="Y122" t="s">
        <v>27</v>
      </c>
      <c r="Z122" t="s">
        <v>3899</v>
      </c>
      <c r="AA122" s="11" t="e">
        <f>VLOOKUP(W122,#REF!,1,FALSE)</f>
        <v>#REF!</v>
      </c>
    </row>
    <row r="123" spans="9:32" x14ac:dyDescent="0.2">
      <c r="I123" s="5" t="s">
        <v>3935</v>
      </c>
      <c r="J123">
        <v>2229</v>
      </c>
      <c r="K123" t="s">
        <v>4523</v>
      </c>
      <c r="L123" t="s">
        <v>4020</v>
      </c>
      <c r="M123" t="s">
        <v>27</v>
      </c>
      <c r="N123" s="11" t="e">
        <f>VLOOKUP(J123,#REF!,1,FALSE)</f>
        <v>#REF!</v>
      </c>
      <c r="V123" s="5" t="s">
        <v>3900</v>
      </c>
      <c r="W123" t="s">
        <v>4146</v>
      </c>
      <c r="X123" t="s">
        <v>4147</v>
      </c>
      <c r="Y123" t="s">
        <v>27</v>
      </c>
      <c r="Z123" t="s">
        <v>3899</v>
      </c>
      <c r="AA123" s="11" t="e">
        <f>VLOOKUP(W123,#REF!,1,FALSE)</f>
        <v>#REF!</v>
      </c>
    </row>
    <row r="124" spans="9:32" hidden="1" x14ac:dyDescent="0.2">
      <c r="I124" s="5" t="s">
        <v>3935</v>
      </c>
      <c r="J124">
        <v>3000</v>
      </c>
      <c r="K124" t="s">
        <v>4524</v>
      </c>
      <c r="L124" t="s">
        <v>4020</v>
      </c>
      <c r="M124" t="s">
        <v>42</v>
      </c>
      <c r="N124" s="11" t="e">
        <f>VLOOKUP(J124,#REF!,1,FALSE)</f>
        <v>#REF!</v>
      </c>
      <c r="V124" s="5" t="s">
        <v>3900</v>
      </c>
      <c r="W124" t="s">
        <v>4152</v>
      </c>
      <c r="X124" t="s">
        <v>4153</v>
      </c>
      <c r="Y124" t="s">
        <v>27</v>
      </c>
      <c r="Z124" t="s">
        <v>3899</v>
      </c>
      <c r="AA124" s="11" t="e">
        <f>VLOOKUP(W124,#REF!,1,FALSE)</f>
        <v>#REF!</v>
      </c>
    </row>
    <row r="125" spans="9:32" x14ac:dyDescent="0.2">
      <c r="I125" s="5" t="s">
        <v>3935</v>
      </c>
      <c r="J125" t="s">
        <v>4269</v>
      </c>
      <c r="K125" t="s">
        <v>4270</v>
      </c>
      <c r="L125" t="s">
        <v>4020</v>
      </c>
      <c r="M125" t="s">
        <v>27</v>
      </c>
      <c r="N125" s="11" t="e">
        <f>VLOOKUP(J125,#REF!,1,FALSE)</f>
        <v>#REF!</v>
      </c>
      <c r="V125" s="5" t="s">
        <v>3910</v>
      </c>
      <c r="W125" t="s">
        <v>4274</v>
      </c>
      <c r="X125" t="s">
        <v>4353</v>
      </c>
      <c r="Y125" t="s">
        <v>27</v>
      </c>
      <c r="Z125" t="s">
        <v>3906</v>
      </c>
      <c r="AA125" s="11" t="e">
        <f>VLOOKUP(W125,#REF!,1,FALSE)</f>
        <v>#REF!</v>
      </c>
    </row>
    <row r="126" spans="9:32" x14ac:dyDescent="0.2">
      <c r="I126" s="5" t="s">
        <v>3935</v>
      </c>
      <c r="J126" t="s">
        <v>4525</v>
      </c>
      <c r="K126" t="s">
        <v>4524</v>
      </c>
      <c r="L126" t="s">
        <v>4020</v>
      </c>
      <c r="M126" t="s">
        <v>27</v>
      </c>
      <c r="N126" s="11" t="e">
        <f>VLOOKUP(J126,#REF!,1,FALSE)</f>
        <v>#REF!</v>
      </c>
      <c r="V126" s="5" t="s">
        <v>3910</v>
      </c>
      <c r="W126" t="s">
        <v>4358</v>
      </c>
      <c r="X126" t="s">
        <v>4359</v>
      </c>
      <c r="Y126" t="s">
        <v>27</v>
      </c>
      <c r="Z126" t="s">
        <v>3906</v>
      </c>
      <c r="AA126" s="11" t="e">
        <f>VLOOKUP(W126,#REF!,1,FALSE)</f>
        <v>#REF!</v>
      </c>
    </row>
    <row r="127" spans="9:32" x14ac:dyDescent="0.2">
      <c r="I127" s="5" t="s">
        <v>3935</v>
      </c>
      <c r="J127" t="s">
        <v>4526</v>
      </c>
      <c r="K127" t="s">
        <v>4527</v>
      </c>
      <c r="L127" t="s">
        <v>4020</v>
      </c>
      <c r="M127" t="s">
        <v>27</v>
      </c>
      <c r="N127" s="11" t="e">
        <f>VLOOKUP(J127,#REF!,1,FALSE)</f>
        <v>#REF!</v>
      </c>
      <c r="V127" s="5" t="s">
        <v>3910</v>
      </c>
      <c r="W127" t="s">
        <v>4364</v>
      </c>
      <c r="X127" t="s">
        <v>4365</v>
      </c>
      <c r="Y127" t="s">
        <v>27</v>
      </c>
      <c r="Z127" t="s">
        <v>3906</v>
      </c>
      <c r="AA127" s="11" t="e">
        <f>VLOOKUP(W127,#REF!,1,FALSE)</f>
        <v>#REF!</v>
      </c>
    </row>
    <row r="128" spans="9:32" x14ac:dyDescent="0.2">
      <c r="I128" s="5" t="s">
        <v>3935</v>
      </c>
      <c r="J128" t="s">
        <v>4528</v>
      </c>
      <c r="K128" t="s">
        <v>4529</v>
      </c>
      <c r="L128" t="s">
        <v>4020</v>
      </c>
      <c r="M128" t="s">
        <v>27</v>
      </c>
      <c r="N128" s="11" t="e">
        <f>VLOOKUP(J128,#REF!,1,FALSE)</f>
        <v>#REF!</v>
      </c>
      <c r="V128" s="5" t="s">
        <v>3910</v>
      </c>
      <c r="W128" t="s">
        <v>4369</v>
      </c>
      <c r="X128" t="s">
        <v>4370</v>
      </c>
      <c r="Y128" t="s">
        <v>27</v>
      </c>
      <c r="Z128" t="s">
        <v>3906</v>
      </c>
      <c r="AA128" s="11" t="e">
        <f>VLOOKUP(W128,#REF!,1,FALSE)</f>
        <v>#REF!</v>
      </c>
    </row>
    <row r="129" spans="9:27" x14ac:dyDescent="0.2">
      <c r="I129" s="5" t="s">
        <v>3935</v>
      </c>
      <c r="J129" t="s">
        <v>4089</v>
      </c>
      <c r="K129" t="s">
        <v>4090</v>
      </c>
      <c r="L129" t="s">
        <v>4020</v>
      </c>
      <c r="M129" t="s">
        <v>27</v>
      </c>
      <c r="N129" s="11" t="e">
        <f>VLOOKUP(J129,#REF!,1,FALSE)</f>
        <v>#REF!</v>
      </c>
      <c r="V129" s="5" t="s">
        <v>3910</v>
      </c>
      <c r="W129" t="s">
        <v>4176</v>
      </c>
      <c r="X129" t="s">
        <v>4530</v>
      </c>
      <c r="Y129" t="s">
        <v>27</v>
      </c>
      <c r="Z129" t="s">
        <v>3906</v>
      </c>
      <c r="AA129" s="11" t="e">
        <f>VLOOKUP(W129,#REF!,1,FALSE)</f>
        <v>#REF!</v>
      </c>
    </row>
    <row r="130" spans="9:27" x14ac:dyDescent="0.2">
      <c r="I130" s="5" t="s">
        <v>3935</v>
      </c>
      <c r="J130" t="s">
        <v>4531</v>
      </c>
      <c r="K130" t="s">
        <v>4532</v>
      </c>
      <c r="L130" t="s">
        <v>4020</v>
      </c>
      <c r="M130" t="s">
        <v>27</v>
      </c>
      <c r="N130" s="11" t="e">
        <f>VLOOKUP(J130,#REF!,1,FALSE)</f>
        <v>#REF!</v>
      </c>
      <c r="V130" s="5" t="s">
        <v>3910</v>
      </c>
      <c r="W130" t="s">
        <v>4181</v>
      </c>
      <c r="X130" t="s">
        <v>4199</v>
      </c>
      <c r="Y130" t="s">
        <v>27</v>
      </c>
      <c r="Z130" t="s">
        <v>3906</v>
      </c>
      <c r="AA130" s="11" t="e">
        <f>VLOOKUP(W130,#REF!,1,FALSE)</f>
        <v>#REF!</v>
      </c>
    </row>
    <row r="131" spans="9:27" x14ac:dyDescent="0.2">
      <c r="I131" s="5" t="s">
        <v>3935</v>
      </c>
      <c r="J131" t="s">
        <v>4533</v>
      </c>
      <c r="K131" t="s">
        <v>4534</v>
      </c>
      <c r="L131" t="s">
        <v>4020</v>
      </c>
      <c r="M131" t="s">
        <v>27</v>
      </c>
      <c r="N131" s="11" t="e">
        <f>VLOOKUP(J131,#REF!,1,FALSE)</f>
        <v>#REF!</v>
      </c>
      <c r="V131" s="5" t="s">
        <v>3910</v>
      </c>
      <c r="W131" t="s">
        <v>4375</v>
      </c>
      <c r="X131" t="s">
        <v>4376</v>
      </c>
      <c r="Y131" t="s">
        <v>27</v>
      </c>
      <c r="Z131" t="s">
        <v>3906</v>
      </c>
      <c r="AA131" s="11" t="e">
        <f>VLOOKUP(W131,#REF!,1,FALSE)</f>
        <v>#REF!</v>
      </c>
    </row>
    <row r="132" spans="9:27" x14ac:dyDescent="0.2">
      <c r="I132" s="5" t="s">
        <v>3935</v>
      </c>
      <c r="J132" t="s">
        <v>4005</v>
      </c>
      <c r="K132" t="s">
        <v>4535</v>
      </c>
      <c r="L132" t="s">
        <v>4020</v>
      </c>
      <c r="M132" t="s">
        <v>27</v>
      </c>
      <c r="N132" s="11" t="e">
        <f>VLOOKUP(J132,#REF!,1,FALSE)</f>
        <v>#REF!</v>
      </c>
      <c r="V132" s="5" t="s">
        <v>3910</v>
      </c>
      <c r="W132" t="s">
        <v>4381</v>
      </c>
      <c r="X132" t="s">
        <v>4382</v>
      </c>
      <c r="Y132" t="s">
        <v>27</v>
      </c>
      <c r="Z132" t="s">
        <v>3906</v>
      </c>
      <c r="AA132" s="11" t="e">
        <f>VLOOKUP(W132,#REF!,1,FALSE)</f>
        <v>#REF!</v>
      </c>
    </row>
    <row r="133" spans="9:27" x14ac:dyDescent="0.2">
      <c r="I133" s="5" t="s">
        <v>3935</v>
      </c>
      <c r="J133" t="s">
        <v>4536</v>
      </c>
      <c r="K133" t="s">
        <v>4537</v>
      </c>
      <c r="L133" t="s">
        <v>4020</v>
      </c>
      <c r="M133" t="s">
        <v>27</v>
      </c>
      <c r="N133" s="11" t="e">
        <f>VLOOKUP(J133,#REF!,1,FALSE)</f>
        <v>#REF!</v>
      </c>
      <c r="V133" s="5" t="s">
        <v>3910</v>
      </c>
      <c r="W133" t="s">
        <v>4387</v>
      </c>
      <c r="X133" t="s">
        <v>4388</v>
      </c>
      <c r="Y133" t="s">
        <v>27</v>
      </c>
      <c r="Z133" t="s">
        <v>3906</v>
      </c>
      <c r="AA133" s="11" t="e">
        <f>VLOOKUP(W133,#REF!,1,FALSE)</f>
        <v>#REF!</v>
      </c>
    </row>
    <row r="134" spans="9:27" x14ac:dyDescent="0.2">
      <c r="I134" s="5" t="s">
        <v>3935</v>
      </c>
      <c r="J134" t="s">
        <v>4286</v>
      </c>
      <c r="K134" t="s">
        <v>4287</v>
      </c>
      <c r="L134" t="s">
        <v>4020</v>
      </c>
      <c r="M134" t="s">
        <v>27</v>
      </c>
      <c r="N134" s="11" t="e">
        <f>VLOOKUP(J134,#REF!,1,FALSE)</f>
        <v>#REF!</v>
      </c>
      <c r="V134" s="5" t="s">
        <v>3910</v>
      </c>
      <c r="W134" t="s">
        <v>4393</v>
      </c>
      <c r="X134" t="s">
        <v>4394</v>
      </c>
      <c r="Y134" t="s">
        <v>27</v>
      </c>
      <c r="Z134" t="s">
        <v>3906</v>
      </c>
      <c r="AA134" s="11" t="e">
        <f>VLOOKUP(W134,#REF!,1,FALSE)</f>
        <v>#REF!</v>
      </c>
    </row>
    <row r="135" spans="9:27" x14ac:dyDescent="0.2">
      <c r="I135" s="5" t="s">
        <v>3935</v>
      </c>
      <c r="J135" t="s">
        <v>4538</v>
      </c>
      <c r="K135" t="s">
        <v>4539</v>
      </c>
      <c r="L135" t="s">
        <v>4020</v>
      </c>
      <c r="M135" t="s">
        <v>27</v>
      </c>
      <c r="N135" s="11" t="e">
        <f>VLOOKUP(J135,#REF!,1,FALSE)</f>
        <v>#REF!</v>
      </c>
      <c r="V135" s="5" t="s">
        <v>3910</v>
      </c>
      <c r="W135" t="s">
        <v>4399</v>
      </c>
      <c r="X135" t="s">
        <v>4400</v>
      </c>
      <c r="Y135" t="s">
        <v>27</v>
      </c>
      <c r="Z135" t="s">
        <v>3906</v>
      </c>
      <c r="AA135" s="11" t="e">
        <f>VLOOKUP(W135,#REF!,1,FALSE)</f>
        <v>#REF!</v>
      </c>
    </row>
    <row r="136" spans="9:27" x14ac:dyDescent="0.2">
      <c r="I136" s="5" t="s">
        <v>3935</v>
      </c>
      <c r="J136" t="s">
        <v>4540</v>
      </c>
      <c r="K136" t="s">
        <v>4541</v>
      </c>
      <c r="L136" t="s">
        <v>4020</v>
      </c>
      <c r="M136" t="s">
        <v>27</v>
      </c>
      <c r="N136" s="11" t="e">
        <f>VLOOKUP(J136,#REF!,1,FALSE)</f>
        <v>#REF!</v>
      </c>
      <c r="V136" s="5" t="s">
        <v>3910</v>
      </c>
      <c r="W136" t="s">
        <v>4412</v>
      </c>
      <c r="X136" t="s">
        <v>4413</v>
      </c>
      <c r="Y136" t="s">
        <v>27</v>
      </c>
      <c r="Z136" t="s">
        <v>3906</v>
      </c>
      <c r="AA136" s="11" t="e">
        <f>VLOOKUP(W136,#REF!,1,FALSE)</f>
        <v>#REF!</v>
      </c>
    </row>
    <row r="137" spans="9:27" x14ac:dyDescent="0.2">
      <c r="I137" s="5" t="s">
        <v>4026</v>
      </c>
      <c r="J137" t="s">
        <v>4542</v>
      </c>
      <c r="K137" t="s">
        <v>4543</v>
      </c>
      <c r="L137" t="s">
        <v>4025</v>
      </c>
      <c r="M137" t="s">
        <v>27</v>
      </c>
      <c r="N137" s="11" t="e">
        <f>VLOOKUP(J137,#REF!,1,FALSE)</f>
        <v>#REF!</v>
      </c>
      <c r="V137" s="5" t="s">
        <v>3910</v>
      </c>
      <c r="W137" t="s">
        <v>4418</v>
      </c>
      <c r="X137" t="s">
        <v>4419</v>
      </c>
      <c r="Y137" t="s">
        <v>27</v>
      </c>
      <c r="Z137" t="s">
        <v>3906</v>
      </c>
      <c r="AA137" s="11" t="e">
        <f>VLOOKUP(W137,#REF!,1,FALSE)</f>
        <v>#REF!</v>
      </c>
    </row>
    <row r="138" spans="9:27" x14ac:dyDescent="0.2">
      <c r="I138" s="5" t="s">
        <v>4032</v>
      </c>
      <c r="J138" t="s">
        <v>4544</v>
      </c>
      <c r="K138" t="s">
        <v>4545</v>
      </c>
      <c r="L138" t="s">
        <v>4031</v>
      </c>
      <c r="M138" t="s">
        <v>27</v>
      </c>
      <c r="N138" s="11" t="e">
        <f>VLOOKUP(J138,#REF!,1,FALSE)</f>
        <v>#REF!</v>
      </c>
      <c r="V138" s="5" t="s">
        <v>3910</v>
      </c>
      <c r="W138" t="s">
        <v>4424</v>
      </c>
      <c r="X138" t="s">
        <v>4425</v>
      </c>
      <c r="Y138" t="s">
        <v>27</v>
      </c>
      <c r="Z138" t="s">
        <v>3906</v>
      </c>
      <c r="AA138" s="11" t="e">
        <f>VLOOKUP(W138,#REF!,1,FALSE)</f>
        <v>#REF!</v>
      </c>
    </row>
    <row r="139" spans="9:27" x14ac:dyDescent="0.2">
      <c r="I139" s="5" t="s">
        <v>4032</v>
      </c>
      <c r="J139" t="s">
        <v>4397</v>
      </c>
      <c r="K139" t="s">
        <v>4398</v>
      </c>
      <c r="L139" t="s">
        <v>4031</v>
      </c>
      <c r="M139" t="s">
        <v>27</v>
      </c>
      <c r="N139" s="11" t="e">
        <f>VLOOKUP(J139,#REF!,1,FALSE)</f>
        <v>#REF!</v>
      </c>
      <c r="V139" s="5" t="s">
        <v>3910</v>
      </c>
      <c r="W139" t="s">
        <v>4244</v>
      </c>
      <c r="X139" t="s">
        <v>4430</v>
      </c>
      <c r="Y139" t="s">
        <v>27</v>
      </c>
      <c r="Z139" t="s">
        <v>3906</v>
      </c>
      <c r="AA139" s="11" t="e">
        <f>VLOOKUP(W139,#REF!,1,FALSE)</f>
        <v>#REF!</v>
      </c>
    </row>
    <row r="140" spans="9:27" hidden="1" x14ac:dyDescent="0.2">
      <c r="I140" s="5" t="s">
        <v>124</v>
      </c>
      <c r="J140" t="s">
        <v>4269</v>
      </c>
      <c r="K140" t="s">
        <v>4546</v>
      </c>
      <c r="L140" t="s">
        <v>3981</v>
      </c>
      <c r="M140" t="s">
        <v>42</v>
      </c>
      <c r="N140" s="11" t="e">
        <f>VLOOKUP(J140,#REF!,1,FALSE)</f>
        <v>#REF!</v>
      </c>
      <c r="V140" s="5" t="s">
        <v>3910</v>
      </c>
      <c r="W140" t="s">
        <v>4395</v>
      </c>
      <c r="X140" t="s">
        <v>4434</v>
      </c>
      <c r="Y140" t="s">
        <v>27</v>
      </c>
      <c r="Z140" t="s">
        <v>3906</v>
      </c>
      <c r="AA140" s="11" t="e">
        <f>VLOOKUP(W140,#REF!,1,FALSE)</f>
        <v>#REF!</v>
      </c>
    </row>
    <row r="141" spans="9:27" hidden="1" x14ac:dyDescent="0.2">
      <c r="I141" s="5" t="s">
        <v>124</v>
      </c>
      <c r="J141" t="s">
        <v>4547</v>
      </c>
      <c r="K141" t="s">
        <v>4548</v>
      </c>
      <c r="L141" t="s">
        <v>3981</v>
      </c>
      <c r="M141" t="s">
        <v>42</v>
      </c>
      <c r="N141" s="11" t="e">
        <f>VLOOKUP(J141,#REF!,1,FALSE)</f>
        <v>#REF!</v>
      </c>
      <c r="V141" s="5" t="s">
        <v>3910</v>
      </c>
      <c r="W141" t="s">
        <v>4438</v>
      </c>
      <c r="X141" t="s">
        <v>4439</v>
      </c>
      <c r="Y141" t="s">
        <v>27</v>
      </c>
      <c r="Z141" t="s">
        <v>3906</v>
      </c>
      <c r="AA141" s="11" t="e">
        <f>VLOOKUP(W141,#REF!,1,FALSE)</f>
        <v>#REF!</v>
      </c>
    </row>
    <row r="142" spans="9:27" hidden="1" x14ac:dyDescent="0.2">
      <c r="I142" s="5" t="s">
        <v>124</v>
      </c>
      <c r="J142" t="s">
        <v>4089</v>
      </c>
      <c r="K142" t="s">
        <v>4090</v>
      </c>
      <c r="L142" t="s">
        <v>3981</v>
      </c>
      <c r="M142" t="s">
        <v>42</v>
      </c>
      <c r="N142" s="11" t="e">
        <f>VLOOKUP(J142,#REF!,1,FALSE)</f>
        <v>#REF!</v>
      </c>
      <c r="V142" s="5" t="s">
        <v>3910</v>
      </c>
      <c r="W142" t="s">
        <v>4444</v>
      </c>
      <c r="X142" t="s">
        <v>4445</v>
      </c>
      <c r="Y142" t="s">
        <v>27</v>
      </c>
      <c r="Z142" t="s">
        <v>3906</v>
      </c>
      <c r="AA142" s="11" t="e">
        <f>VLOOKUP(W142,#REF!,1,FALSE)</f>
        <v>#REF!</v>
      </c>
    </row>
    <row r="143" spans="9:27" x14ac:dyDescent="0.2">
      <c r="I143" s="5" t="s">
        <v>124</v>
      </c>
      <c r="J143" t="s">
        <v>3981</v>
      </c>
      <c r="K143" t="s">
        <v>124</v>
      </c>
      <c r="L143" t="s">
        <v>3981</v>
      </c>
      <c r="M143" t="s">
        <v>27</v>
      </c>
      <c r="N143" s="11" t="e">
        <f>VLOOKUP(J143,#REF!,1,FALSE)</f>
        <v>#REF!</v>
      </c>
      <c r="V143" s="5" t="s">
        <v>3910</v>
      </c>
      <c r="W143" t="s">
        <v>4450</v>
      </c>
      <c r="X143" t="s">
        <v>4451</v>
      </c>
      <c r="Y143" t="s">
        <v>27</v>
      </c>
      <c r="Z143" t="s">
        <v>3906</v>
      </c>
      <c r="AA143" s="11" t="e">
        <f>VLOOKUP(W143,#REF!,1,FALSE)</f>
        <v>#REF!</v>
      </c>
    </row>
    <row r="144" spans="9:27" x14ac:dyDescent="0.2">
      <c r="I144" s="5" t="s">
        <v>4043</v>
      </c>
      <c r="J144">
        <v>450</v>
      </c>
      <c r="K144" t="s">
        <v>4549</v>
      </c>
      <c r="L144" t="s">
        <v>4043</v>
      </c>
      <c r="M144" t="s">
        <v>27</v>
      </c>
      <c r="N144" s="11" t="e">
        <f>VLOOKUP(J144,#REF!,1,FALSE)</f>
        <v>#REF!</v>
      </c>
      <c r="V144" s="5" t="s">
        <v>3910</v>
      </c>
      <c r="W144" t="s">
        <v>4456</v>
      </c>
      <c r="X144" t="s">
        <v>4457</v>
      </c>
      <c r="Y144" t="s">
        <v>27</v>
      </c>
      <c r="Z144" t="s">
        <v>3906</v>
      </c>
      <c r="AA144" s="11" t="e">
        <f>VLOOKUP(W144,#REF!,1,FALSE)</f>
        <v>#REF!</v>
      </c>
    </row>
    <row r="145" spans="9:27" x14ac:dyDescent="0.2">
      <c r="I145" s="5" t="s">
        <v>4043</v>
      </c>
      <c r="J145" t="s">
        <v>4550</v>
      </c>
      <c r="K145" t="s">
        <v>3836</v>
      </c>
      <c r="L145" t="s">
        <v>4043</v>
      </c>
      <c r="M145" t="s">
        <v>27</v>
      </c>
      <c r="N145" s="11" t="e">
        <f>VLOOKUP(J145,#REF!,1,FALSE)</f>
        <v>#REF!</v>
      </c>
      <c r="V145" s="5" t="s">
        <v>3910</v>
      </c>
      <c r="W145" t="s">
        <v>4460</v>
      </c>
      <c r="X145" t="s">
        <v>4461</v>
      </c>
      <c r="Y145" t="s">
        <v>27</v>
      </c>
      <c r="Z145" t="s">
        <v>3906</v>
      </c>
      <c r="AA145" s="11" t="e">
        <f>VLOOKUP(W145,#REF!,1,FALSE)</f>
        <v>#REF!</v>
      </c>
    </row>
    <row r="146" spans="9:27" x14ac:dyDescent="0.2">
      <c r="I146" s="5" t="s">
        <v>4051</v>
      </c>
      <c r="J146" t="s">
        <v>4551</v>
      </c>
      <c r="K146" t="s">
        <v>4552</v>
      </c>
      <c r="L146" t="s">
        <v>4050</v>
      </c>
      <c r="M146" t="s">
        <v>27</v>
      </c>
      <c r="N146" s="11" t="e">
        <f>VLOOKUP(J146,#REF!,1,FALSE)</f>
        <v>#REF!</v>
      </c>
      <c r="V146" s="5" t="s">
        <v>3910</v>
      </c>
      <c r="W146" t="s">
        <v>4466</v>
      </c>
      <c r="X146" t="s">
        <v>4467</v>
      </c>
      <c r="Y146" t="s">
        <v>27</v>
      </c>
      <c r="Z146" t="s">
        <v>3906</v>
      </c>
      <c r="AA146" s="11" t="e">
        <f>VLOOKUP(W146,#REF!,1,FALSE)</f>
        <v>#REF!</v>
      </c>
    </row>
    <row r="147" spans="9:27" x14ac:dyDescent="0.2">
      <c r="I147" s="5" t="s">
        <v>4059</v>
      </c>
      <c r="J147" t="s">
        <v>4553</v>
      </c>
      <c r="K147" t="s">
        <v>4554</v>
      </c>
      <c r="L147" t="s">
        <v>4058</v>
      </c>
      <c r="M147" t="s">
        <v>27</v>
      </c>
      <c r="N147" s="11" t="e">
        <f>VLOOKUP(J147,#REF!,1,FALSE)</f>
        <v>#REF!</v>
      </c>
      <c r="V147" s="5" t="s">
        <v>3910</v>
      </c>
      <c r="W147" t="s">
        <v>4470</v>
      </c>
      <c r="X147" t="s">
        <v>4471</v>
      </c>
      <c r="Y147" t="s">
        <v>27</v>
      </c>
      <c r="Z147" t="s">
        <v>3906</v>
      </c>
      <c r="AA147" s="11" t="e">
        <f>VLOOKUP(W147,#REF!,1,FALSE)</f>
        <v>#REF!</v>
      </c>
    </row>
    <row r="148" spans="9:27" x14ac:dyDescent="0.2">
      <c r="I148" s="5" t="s">
        <v>4059</v>
      </c>
      <c r="J148" t="s">
        <v>4555</v>
      </c>
      <c r="K148" t="s">
        <v>4556</v>
      </c>
      <c r="L148" t="s">
        <v>4058</v>
      </c>
      <c r="M148" t="s">
        <v>27</v>
      </c>
      <c r="N148" s="11" t="e">
        <f>VLOOKUP(J148,#REF!,1,FALSE)</f>
        <v>#REF!</v>
      </c>
      <c r="V148" s="5" t="s">
        <v>3910</v>
      </c>
      <c r="W148" t="s">
        <v>4476</v>
      </c>
      <c r="X148" t="s">
        <v>4477</v>
      </c>
      <c r="Y148" t="s">
        <v>27</v>
      </c>
      <c r="Z148" t="s">
        <v>3906</v>
      </c>
      <c r="AA148" s="11" t="e">
        <f>VLOOKUP(W148,#REF!,1,FALSE)</f>
        <v>#REF!</v>
      </c>
    </row>
    <row r="149" spans="9:27" x14ac:dyDescent="0.2">
      <c r="I149" s="5" t="s">
        <v>4059</v>
      </c>
      <c r="J149" t="s">
        <v>4557</v>
      </c>
      <c r="K149" t="s">
        <v>4558</v>
      </c>
      <c r="L149" t="s">
        <v>4058</v>
      </c>
      <c r="M149" t="s">
        <v>27</v>
      </c>
      <c r="N149" s="11" t="e">
        <f>VLOOKUP(J149,#REF!,1,FALSE)</f>
        <v>#REF!</v>
      </c>
      <c r="V149" s="5" t="s">
        <v>3910</v>
      </c>
      <c r="W149" t="s">
        <v>4482</v>
      </c>
      <c r="X149" t="s">
        <v>4483</v>
      </c>
      <c r="Y149" t="s">
        <v>27</v>
      </c>
      <c r="Z149" t="s">
        <v>3906</v>
      </c>
      <c r="AA149" s="11" t="e">
        <f>VLOOKUP(W149,#REF!,1,FALSE)</f>
        <v>#REF!</v>
      </c>
    </row>
    <row r="150" spans="9:27" x14ac:dyDescent="0.2">
      <c r="I150" s="5" t="s">
        <v>4068</v>
      </c>
      <c r="J150" t="s">
        <v>4559</v>
      </c>
      <c r="K150" t="s">
        <v>4560</v>
      </c>
      <c r="L150" t="s">
        <v>4067</v>
      </c>
      <c r="M150" t="s">
        <v>27</v>
      </c>
      <c r="N150" s="11" t="e">
        <f>VLOOKUP(J150,#REF!,1,FALSE)</f>
        <v>#REF!</v>
      </c>
      <c r="V150" s="5" t="s">
        <v>3910</v>
      </c>
      <c r="W150" t="s">
        <v>4488</v>
      </c>
      <c r="X150" t="s">
        <v>4489</v>
      </c>
      <c r="Y150" t="s">
        <v>27</v>
      </c>
      <c r="Z150" t="s">
        <v>3906</v>
      </c>
      <c r="AA150" s="11" t="e">
        <f>VLOOKUP(W150,#REF!,1,FALSE)</f>
        <v>#REF!</v>
      </c>
    </row>
    <row r="151" spans="9:27" ht="13.5" thickBot="1" x14ac:dyDescent="0.25">
      <c r="I151" s="6" t="s">
        <v>4068</v>
      </c>
      <c r="J151" s="4" t="s">
        <v>4561</v>
      </c>
      <c r="K151" s="4" t="s">
        <v>4562</v>
      </c>
      <c r="L151" s="4" t="s">
        <v>4067</v>
      </c>
      <c r="M151" s="4" t="s">
        <v>27</v>
      </c>
      <c r="N151" s="12" t="e">
        <f>VLOOKUP(J151,#REF!,1,FALSE)</f>
        <v>#REF!</v>
      </c>
      <c r="V151" s="5" t="s">
        <v>3910</v>
      </c>
      <c r="W151" t="s">
        <v>4494</v>
      </c>
      <c r="X151" t="s">
        <v>4495</v>
      </c>
      <c r="Y151" t="s">
        <v>27</v>
      </c>
      <c r="Z151" t="s">
        <v>3906</v>
      </c>
      <c r="AA151" s="11" t="e">
        <f>VLOOKUP(W151,#REF!,1,FALSE)</f>
        <v>#REF!</v>
      </c>
    </row>
    <row r="152" spans="9:27" x14ac:dyDescent="0.2">
      <c r="V152" s="5" t="s">
        <v>3910</v>
      </c>
      <c r="W152" t="s">
        <v>4498</v>
      </c>
      <c r="X152" t="s">
        <v>4499</v>
      </c>
      <c r="Y152" t="s">
        <v>27</v>
      </c>
      <c r="Z152" t="s">
        <v>3906</v>
      </c>
      <c r="AA152" s="11" t="e">
        <f>VLOOKUP(W152,#REF!,1,FALSE)</f>
        <v>#REF!</v>
      </c>
    </row>
    <row r="153" spans="9:27" x14ac:dyDescent="0.2">
      <c r="V153" s="5" t="s">
        <v>3910</v>
      </c>
      <c r="W153" t="s">
        <v>4502</v>
      </c>
      <c r="X153" t="s">
        <v>4503</v>
      </c>
      <c r="Y153" t="s">
        <v>27</v>
      </c>
      <c r="Z153" t="s">
        <v>3906</v>
      </c>
      <c r="AA153" s="11" t="e">
        <f>VLOOKUP(W153,#REF!,1,FALSE)</f>
        <v>#REF!</v>
      </c>
    </row>
    <row r="154" spans="9:27" x14ac:dyDescent="0.2">
      <c r="V154" s="5" t="s">
        <v>3910</v>
      </c>
      <c r="W154" t="s">
        <v>4506</v>
      </c>
      <c r="X154" t="s">
        <v>4507</v>
      </c>
      <c r="Y154" t="s">
        <v>27</v>
      </c>
      <c r="Z154" t="s">
        <v>3906</v>
      </c>
      <c r="AA154" s="11" t="e">
        <f>VLOOKUP(W154,#REF!,1,FALSE)</f>
        <v>#REF!</v>
      </c>
    </row>
    <row r="155" spans="9:27" x14ac:dyDescent="0.2">
      <c r="V155" s="5" t="s">
        <v>3910</v>
      </c>
      <c r="W155" t="s">
        <v>4563</v>
      </c>
      <c r="X155" t="s">
        <v>4564</v>
      </c>
      <c r="Y155" t="s">
        <v>27</v>
      </c>
      <c r="Z155" t="s">
        <v>3906</v>
      </c>
      <c r="AA155" s="11" t="e">
        <f>VLOOKUP(W155,#REF!,1,FALSE)</f>
        <v>#REF!</v>
      </c>
    </row>
    <row r="156" spans="9:27" x14ac:dyDescent="0.2">
      <c r="V156" s="5" t="s">
        <v>3910</v>
      </c>
      <c r="W156" t="s">
        <v>3981</v>
      </c>
      <c r="X156" t="s">
        <v>4510</v>
      </c>
      <c r="Y156" t="s">
        <v>42</v>
      </c>
      <c r="Z156" t="s">
        <v>3906</v>
      </c>
      <c r="AA156" s="11" t="e">
        <f>VLOOKUP(W156,#REF!,1,FALSE)</f>
        <v>#REF!</v>
      </c>
    </row>
    <row r="157" spans="9:27" x14ac:dyDescent="0.2">
      <c r="V157" s="5" t="s">
        <v>3910</v>
      </c>
      <c r="W157" t="s">
        <v>4513</v>
      </c>
      <c r="X157" t="s">
        <v>4514</v>
      </c>
      <c r="Y157" t="s">
        <v>27</v>
      </c>
      <c r="Z157" t="s">
        <v>3906</v>
      </c>
      <c r="AA157" s="11" t="e">
        <f>VLOOKUP(W157,#REF!,1,FALSE)</f>
        <v>#REF!</v>
      </c>
    </row>
    <row r="158" spans="9:27" x14ac:dyDescent="0.2">
      <c r="V158" s="5" t="s">
        <v>3910</v>
      </c>
      <c r="W158" t="s">
        <v>4517</v>
      </c>
      <c r="X158" t="s">
        <v>4518</v>
      </c>
      <c r="Y158" t="s">
        <v>27</v>
      </c>
      <c r="Z158" t="s">
        <v>3906</v>
      </c>
      <c r="AA158" s="11" t="e">
        <f>VLOOKUP(W158,#REF!,1,FALSE)</f>
        <v>#REF!</v>
      </c>
    </row>
    <row r="159" spans="9:27" x14ac:dyDescent="0.2">
      <c r="V159" s="5" t="s">
        <v>3919</v>
      </c>
      <c r="W159" t="s">
        <v>4565</v>
      </c>
      <c r="X159" t="s">
        <v>4566</v>
      </c>
      <c r="Y159" t="s">
        <v>27</v>
      </c>
      <c r="Z159" t="s">
        <v>3918</v>
      </c>
      <c r="AA159" s="11" t="e">
        <f>VLOOKUP(W159,#REF!,1,FALSE)</f>
        <v>#REF!</v>
      </c>
    </row>
    <row r="160" spans="9:27" x14ac:dyDescent="0.2">
      <c r="V160" s="5" t="s">
        <v>3850</v>
      </c>
      <c r="W160" t="s">
        <v>4567</v>
      </c>
      <c r="X160" t="s">
        <v>4568</v>
      </c>
      <c r="Y160" t="s">
        <v>27</v>
      </c>
      <c r="Z160" t="s">
        <v>3850</v>
      </c>
      <c r="AA160" s="11" t="e">
        <f>VLOOKUP(W160,#REF!,1,FALSE)</f>
        <v>#REF!</v>
      </c>
    </row>
    <row r="161" spans="22:27" x14ac:dyDescent="0.2">
      <c r="V161" s="5" t="s">
        <v>3924</v>
      </c>
      <c r="W161" t="s">
        <v>4248</v>
      </c>
      <c r="X161" t="s">
        <v>4249</v>
      </c>
      <c r="Y161" t="s">
        <v>27</v>
      </c>
      <c r="Z161" t="s">
        <v>3923</v>
      </c>
      <c r="AA161" s="11" t="e">
        <f>VLOOKUP(W161,#REF!,1,FALSE)</f>
        <v>#REF!</v>
      </c>
    </row>
    <row r="162" spans="22:27" x14ac:dyDescent="0.2">
      <c r="V162" s="5" t="s">
        <v>3924</v>
      </c>
      <c r="W162" t="s">
        <v>4569</v>
      </c>
      <c r="X162" t="s">
        <v>4570</v>
      </c>
      <c r="Y162" t="s">
        <v>27</v>
      </c>
      <c r="Z162" t="s">
        <v>3923</v>
      </c>
      <c r="AA162" s="11" t="e">
        <f>VLOOKUP(W162,#REF!,1,FALSE)</f>
        <v>#REF!</v>
      </c>
    </row>
    <row r="163" spans="22:27" x14ac:dyDescent="0.2">
      <c r="V163" s="5" t="s">
        <v>3924</v>
      </c>
      <c r="W163" t="s">
        <v>4252</v>
      </c>
      <c r="X163" t="s">
        <v>4253</v>
      </c>
      <c r="Y163" t="s">
        <v>27</v>
      </c>
      <c r="Z163" t="s">
        <v>3923</v>
      </c>
      <c r="AA163" s="11" t="e">
        <f>VLOOKUP(W163,#REF!,1,FALSE)</f>
        <v>#REF!</v>
      </c>
    </row>
    <row r="164" spans="22:27" x14ac:dyDescent="0.2">
      <c r="V164" s="5" t="s">
        <v>3924</v>
      </c>
      <c r="W164" t="s">
        <v>4256</v>
      </c>
      <c r="X164" t="s">
        <v>4257</v>
      </c>
      <c r="Y164" t="s">
        <v>27</v>
      </c>
      <c r="Z164" t="s">
        <v>3923</v>
      </c>
      <c r="AA164" s="11" t="e">
        <f>VLOOKUP(W164,#REF!,1,FALSE)</f>
        <v>#REF!</v>
      </c>
    </row>
    <row r="165" spans="22:27" x14ac:dyDescent="0.2">
      <c r="V165" s="5" t="s">
        <v>3924</v>
      </c>
      <c r="W165" t="s">
        <v>4260</v>
      </c>
      <c r="X165" t="s">
        <v>4261</v>
      </c>
      <c r="Y165" t="s">
        <v>27</v>
      </c>
      <c r="Z165" t="s">
        <v>3923</v>
      </c>
      <c r="AA165" s="11" t="e">
        <f>VLOOKUP(W165,#REF!,1,FALSE)</f>
        <v>#REF!</v>
      </c>
    </row>
    <row r="166" spans="22:27" x14ac:dyDescent="0.2">
      <c r="V166" s="5" t="s">
        <v>3940</v>
      </c>
      <c r="W166" t="s">
        <v>4264</v>
      </c>
      <c r="X166" t="s">
        <v>4265</v>
      </c>
      <c r="Y166" t="s">
        <v>27</v>
      </c>
      <c r="Z166" t="s">
        <v>3939</v>
      </c>
      <c r="AA166" s="11" t="e">
        <f>VLOOKUP(W166,#REF!,1,FALSE)</f>
        <v>#REF!</v>
      </c>
    </row>
    <row r="167" spans="22:27" x14ac:dyDescent="0.2">
      <c r="V167" s="5" t="s">
        <v>3949</v>
      </c>
      <c r="W167" t="s">
        <v>4292</v>
      </c>
      <c r="X167" t="s">
        <v>4571</v>
      </c>
      <c r="Y167" t="s">
        <v>27</v>
      </c>
      <c r="Z167" t="s">
        <v>3949</v>
      </c>
      <c r="AA167" s="11" t="e">
        <f>VLOOKUP(W167,#REF!,1,FALSE)</f>
        <v>#REF!</v>
      </c>
    </row>
    <row r="168" spans="22:27" x14ac:dyDescent="0.2">
      <c r="V168" s="5" t="s">
        <v>3956</v>
      </c>
      <c r="W168" t="s">
        <v>4572</v>
      </c>
      <c r="X168" t="s">
        <v>4573</v>
      </c>
      <c r="Y168" t="s">
        <v>42</v>
      </c>
      <c r="Z168" t="s">
        <v>1537</v>
      </c>
      <c r="AA168" s="11" t="e">
        <f>VLOOKUP(W168,#REF!,1,FALSE)</f>
        <v>#REF!</v>
      </c>
    </row>
    <row r="169" spans="22:27" x14ac:dyDescent="0.2">
      <c r="V169" s="5" t="s">
        <v>3956</v>
      </c>
      <c r="W169" t="s">
        <v>4574</v>
      </c>
      <c r="X169" t="s">
        <v>4575</v>
      </c>
      <c r="Y169" t="s">
        <v>42</v>
      </c>
      <c r="Z169" t="s">
        <v>1537</v>
      </c>
      <c r="AA169" s="11" t="e">
        <f>VLOOKUP(W169,#REF!,1,FALSE)</f>
        <v>#REF!</v>
      </c>
    </row>
    <row r="170" spans="22:27" x14ac:dyDescent="0.2">
      <c r="V170" s="5" t="s">
        <v>3956</v>
      </c>
      <c r="W170" t="s">
        <v>4576</v>
      </c>
      <c r="X170" t="s">
        <v>4577</v>
      </c>
      <c r="Y170" t="s">
        <v>42</v>
      </c>
      <c r="Z170" t="s">
        <v>1537</v>
      </c>
      <c r="AA170" s="11" t="e">
        <f>VLOOKUP(W170,#REF!,1,FALSE)</f>
        <v>#REF!</v>
      </c>
    </row>
    <row r="171" spans="22:27" x14ac:dyDescent="0.2">
      <c r="V171" s="5" t="s">
        <v>3964</v>
      </c>
      <c r="W171" t="s">
        <v>4578</v>
      </c>
      <c r="X171" t="s">
        <v>4579</v>
      </c>
      <c r="Y171" t="s">
        <v>27</v>
      </c>
      <c r="Z171" t="s">
        <v>3963</v>
      </c>
      <c r="AA171" s="11" t="e">
        <f>VLOOKUP(W171,#REF!,1,FALSE)</f>
        <v>#REF!</v>
      </c>
    </row>
    <row r="172" spans="22:27" x14ac:dyDescent="0.2">
      <c r="V172" s="5" t="s">
        <v>3973</v>
      </c>
      <c r="W172" t="s">
        <v>4297</v>
      </c>
      <c r="X172" t="s">
        <v>4580</v>
      </c>
      <c r="Y172" t="s">
        <v>27</v>
      </c>
      <c r="Z172" t="s">
        <v>3959</v>
      </c>
      <c r="AA172" s="11" t="e">
        <f>VLOOKUP(W172,#REF!,1,FALSE)</f>
        <v>#REF!</v>
      </c>
    </row>
    <row r="173" spans="22:27" x14ac:dyDescent="0.2">
      <c r="V173" s="5" t="s">
        <v>3973</v>
      </c>
      <c r="W173" t="s">
        <v>4302</v>
      </c>
      <c r="X173" t="s">
        <v>4581</v>
      </c>
      <c r="Y173" t="s">
        <v>27</v>
      </c>
      <c r="Z173" t="s">
        <v>3959</v>
      </c>
      <c r="AA173" s="11" t="e">
        <f>VLOOKUP(W173,#REF!,1,FALSE)</f>
        <v>#REF!</v>
      </c>
    </row>
    <row r="174" spans="22:27" x14ac:dyDescent="0.2">
      <c r="V174" s="5" t="s">
        <v>3973</v>
      </c>
      <c r="W174" t="s">
        <v>4307</v>
      </c>
      <c r="X174" t="s">
        <v>4582</v>
      </c>
      <c r="Y174" t="s">
        <v>27</v>
      </c>
      <c r="Z174" t="s">
        <v>3959</v>
      </c>
      <c r="AA174" s="11" t="e">
        <f>VLOOKUP(W174,#REF!,1,FALSE)</f>
        <v>#REF!</v>
      </c>
    </row>
    <row r="175" spans="22:27" x14ac:dyDescent="0.2">
      <c r="V175" s="5" t="s">
        <v>3973</v>
      </c>
      <c r="W175" t="s">
        <v>4312</v>
      </c>
      <c r="X175" t="s">
        <v>4583</v>
      </c>
      <c r="Y175" t="s">
        <v>27</v>
      </c>
      <c r="Z175" t="s">
        <v>3959</v>
      </c>
      <c r="AA175" s="11" t="e">
        <f>VLOOKUP(W175,#REF!,1,FALSE)</f>
        <v>#REF!</v>
      </c>
    </row>
    <row r="176" spans="22:27" x14ac:dyDescent="0.2">
      <c r="V176" s="5" t="s">
        <v>3973</v>
      </c>
      <c r="W176" t="s">
        <v>4318</v>
      </c>
      <c r="X176" t="s">
        <v>4584</v>
      </c>
      <c r="Y176" t="s">
        <v>27</v>
      </c>
      <c r="Z176" t="s">
        <v>3959</v>
      </c>
      <c r="AA176" s="11" t="e">
        <f>VLOOKUP(W176,#REF!,1,FALSE)</f>
        <v>#REF!</v>
      </c>
    </row>
    <row r="177" spans="22:27" x14ac:dyDescent="0.2">
      <c r="V177" s="5" t="s">
        <v>3973</v>
      </c>
      <c r="W177" t="s">
        <v>4324</v>
      </c>
      <c r="X177" t="s">
        <v>4585</v>
      </c>
      <c r="Y177" t="s">
        <v>27</v>
      </c>
      <c r="Z177" t="s">
        <v>3959</v>
      </c>
      <c r="AA177" s="11" t="e">
        <f>VLOOKUP(W177,#REF!,1,FALSE)</f>
        <v>#REF!</v>
      </c>
    </row>
    <row r="178" spans="22:27" x14ac:dyDescent="0.2">
      <c r="V178" s="5" t="s">
        <v>3973</v>
      </c>
      <c r="W178" t="s">
        <v>4586</v>
      </c>
      <c r="X178" t="s">
        <v>4587</v>
      </c>
      <c r="Y178" t="s">
        <v>27</v>
      </c>
      <c r="Z178" t="s">
        <v>3959</v>
      </c>
      <c r="AA178" s="11" t="e">
        <f>VLOOKUP(W178,#REF!,1,FALSE)</f>
        <v>#REF!</v>
      </c>
    </row>
    <row r="179" spans="22:27" x14ac:dyDescent="0.2">
      <c r="V179" s="5" t="s">
        <v>3973</v>
      </c>
      <c r="W179" t="s">
        <v>4588</v>
      </c>
      <c r="X179" t="s">
        <v>4589</v>
      </c>
      <c r="Y179" t="s">
        <v>27</v>
      </c>
      <c r="Z179" t="s">
        <v>3959</v>
      </c>
      <c r="AA179" s="11" t="e">
        <f>VLOOKUP(W179,#REF!,1,FALSE)</f>
        <v>#REF!</v>
      </c>
    </row>
    <row r="180" spans="22:27" x14ac:dyDescent="0.2">
      <c r="V180" s="5" t="s">
        <v>3973</v>
      </c>
      <c r="W180" t="s">
        <v>4590</v>
      </c>
      <c r="X180" t="s">
        <v>4591</v>
      </c>
      <c r="Y180" t="s">
        <v>27</v>
      </c>
      <c r="Z180" t="s">
        <v>3959</v>
      </c>
      <c r="AA180" s="11" t="e">
        <f>VLOOKUP(W180,#REF!,1,FALSE)</f>
        <v>#REF!</v>
      </c>
    </row>
    <row r="181" spans="22:27" x14ac:dyDescent="0.2">
      <c r="V181" s="5" t="s">
        <v>3973</v>
      </c>
      <c r="W181" t="s">
        <v>4329</v>
      </c>
      <c r="X181" t="s">
        <v>4592</v>
      </c>
      <c r="Y181" t="s">
        <v>27</v>
      </c>
      <c r="Z181" t="s">
        <v>3959</v>
      </c>
      <c r="AA181" s="11" t="e">
        <f>VLOOKUP(W181,#REF!,1,FALSE)</f>
        <v>#REF!</v>
      </c>
    </row>
    <row r="182" spans="22:27" x14ac:dyDescent="0.2">
      <c r="V182" s="5" t="s">
        <v>3973</v>
      </c>
      <c r="W182" t="s">
        <v>4334</v>
      </c>
      <c r="X182" t="s">
        <v>4593</v>
      </c>
      <c r="Y182" t="s">
        <v>27</v>
      </c>
      <c r="Z182" t="s">
        <v>3959</v>
      </c>
      <c r="AA182" s="11" t="e">
        <f>VLOOKUP(W182,#REF!,1,FALSE)</f>
        <v>#REF!</v>
      </c>
    </row>
    <row r="183" spans="22:27" x14ac:dyDescent="0.2">
      <c r="V183" s="5" t="s">
        <v>3973</v>
      </c>
      <c r="W183" t="s">
        <v>4340</v>
      </c>
      <c r="X183" t="s">
        <v>4594</v>
      </c>
      <c r="Y183" t="s">
        <v>27</v>
      </c>
      <c r="Z183" t="s">
        <v>3959</v>
      </c>
      <c r="AA183" s="11" t="e">
        <f>VLOOKUP(W183,#REF!,1,FALSE)</f>
        <v>#REF!</v>
      </c>
    </row>
    <row r="184" spans="22:27" x14ac:dyDescent="0.2">
      <c r="V184" s="5" t="s">
        <v>3973</v>
      </c>
      <c r="W184" t="s">
        <v>4346</v>
      </c>
      <c r="X184" t="s">
        <v>4595</v>
      </c>
      <c r="Y184" t="s">
        <v>27</v>
      </c>
      <c r="Z184" t="s">
        <v>3959</v>
      </c>
      <c r="AA184" s="11" t="e">
        <f>VLOOKUP(W184,#REF!,1,FALSE)</f>
        <v>#REF!</v>
      </c>
    </row>
    <row r="185" spans="22:27" x14ac:dyDescent="0.2">
      <c r="V185" s="5" t="s">
        <v>3980</v>
      </c>
      <c r="W185" t="s">
        <v>4596</v>
      </c>
      <c r="X185" t="s">
        <v>4597</v>
      </c>
      <c r="Y185" t="s">
        <v>27</v>
      </c>
      <c r="Z185" t="s">
        <v>3979</v>
      </c>
      <c r="AA185" s="11" t="e">
        <f>VLOOKUP(W185,#REF!,1,FALSE)</f>
        <v>#REF!</v>
      </c>
    </row>
    <row r="186" spans="22:27" x14ac:dyDescent="0.2">
      <c r="V186" s="5" t="s">
        <v>3989</v>
      </c>
      <c r="W186" t="s">
        <v>4598</v>
      </c>
      <c r="X186" t="s">
        <v>4599</v>
      </c>
      <c r="Y186" t="s">
        <v>27</v>
      </c>
      <c r="Z186" t="s">
        <v>3988</v>
      </c>
      <c r="AA186" s="11" t="e">
        <f>VLOOKUP(W186,#REF!,1,FALSE)</f>
        <v>#REF!</v>
      </c>
    </row>
    <row r="187" spans="22:27" x14ac:dyDescent="0.2">
      <c r="V187" s="5" t="s">
        <v>3989</v>
      </c>
      <c r="W187" t="s">
        <v>4600</v>
      </c>
      <c r="X187" t="s">
        <v>4601</v>
      </c>
      <c r="Y187" t="s">
        <v>27</v>
      </c>
      <c r="Z187" t="s">
        <v>3988</v>
      </c>
      <c r="AA187" s="11" t="e">
        <f>VLOOKUP(W187,#REF!,1,FALSE)</f>
        <v>#REF!</v>
      </c>
    </row>
    <row r="188" spans="22:27" x14ac:dyDescent="0.2">
      <c r="V188" s="5" t="s">
        <v>3989</v>
      </c>
      <c r="W188" t="s">
        <v>4602</v>
      </c>
      <c r="X188" t="s">
        <v>4603</v>
      </c>
      <c r="Y188" t="s">
        <v>27</v>
      </c>
      <c r="Z188" t="s">
        <v>3988</v>
      </c>
      <c r="AA188" s="11" t="e">
        <f>VLOOKUP(W188,#REF!,1,FALSE)</f>
        <v>#REF!</v>
      </c>
    </row>
    <row r="189" spans="22:27" x14ac:dyDescent="0.2">
      <c r="V189" s="5" t="s">
        <v>3989</v>
      </c>
      <c r="W189" t="s">
        <v>4604</v>
      </c>
      <c r="X189" t="s">
        <v>4605</v>
      </c>
      <c r="Y189" t="s">
        <v>27</v>
      </c>
      <c r="Z189" t="s">
        <v>3988</v>
      </c>
      <c r="AA189" s="11" t="e">
        <f>VLOOKUP(W189,#REF!,1,FALSE)</f>
        <v>#REF!</v>
      </c>
    </row>
    <row r="190" spans="22:27" x14ac:dyDescent="0.2">
      <c r="V190" s="5" t="s">
        <v>3989</v>
      </c>
      <c r="W190" t="s">
        <v>4606</v>
      </c>
      <c r="X190" t="s">
        <v>4607</v>
      </c>
      <c r="Y190" t="s">
        <v>27</v>
      </c>
      <c r="Z190" t="s">
        <v>3988</v>
      </c>
      <c r="AA190" s="11" t="e">
        <f>VLOOKUP(W190,#REF!,1,FALSE)</f>
        <v>#REF!</v>
      </c>
    </row>
    <row r="191" spans="22:27" x14ac:dyDescent="0.2">
      <c r="V191" s="5" t="s">
        <v>3989</v>
      </c>
      <c r="W191" t="s">
        <v>4608</v>
      </c>
      <c r="X191" t="s">
        <v>4609</v>
      </c>
      <c r="Y191" t="s">
        <v>27</v>
      </c>
      <c r="Z191" t="s">
        <v>3988</v>
      </c>
      <c r="AA191" s="11" t="e">
        <f>VLOOKUP(W191,#REF!,1,FALSE)</f>
        <v>#REF!</v>
      </c>
    </row>
    <row r="192" spans="22:27" x14ac:dyDescent="0.2">
      <c r="V192" s="5" t="s">
        <v>3999</v>
      </c>
      <c r="W192" t="s">
        <v>4016</v>
      </c>
      <c r="X192" t="s">
        <v>4017</v>
      </c>
      <c r="Y192" t="s">
        <v>27</v>
      </c>
      <c r="Z192" t="s">
        <v>3998</v>
      </c>
      <c r="AA192" s="11" t="e">
        <f>VLOOKUP(W192,#REF!,1,FALSE)</f>
        <v>#REF!</v>
      </c>
    </row>
    <row r="193" spans="22:27" x14ac:dyDescent="0.2">
      <c r="V193" s="5" t="s">
        <v>3999</v>
      </c>
      <c r="W193" t="s">
        <v>3861</v>
      </c>
      <c r="X193" t="s">
        <v>3862</v>
      </c>
      <c r="Y193" t="s">
        <v>27</v>
      </c>
      <c r="Z193" t="s">
        <v>3998</v>
      </c>
      <c r="AA193" s="11" t="e">
        <f>VLOOKUP(W193,#REF!,1,FALSE)</f>
        <v>#REF!</v>
      </c>
    </row>
    <row r="194" spans="22:27" x14ac:dyDescent="0.2">
      <c r="V194" s="5" t="s">
        <v>3999</v>
      </c>
      <c r="W194" t="s">
        <v>4610</v>
      </c>
      <c r="X194" t="s">
        <v>4611</v>
      </c>
      <c r="Y194" t="s">
        <v>27</v>
      </c>
      <c r="Z194" t="s">
        <v>3998</v>
      </c>
      <c r="AA194" s="11" t="e">
        <f>VLOOKUP(W194,#REF!,1,FALSE)</f>
        <v>#REF!</v>
      </c>
    </row>
    <row r="195" spans="22:27" x14ac:dyDescent="0.2">
      <c r="V195" s="5" t="s">
        <v>3999</v>
      </c>
      <c r="W195" t="s">
        <v>4612</v>
      </c>
      <c r="X195" t="s">
        <v>4613</v>
      </c>
      <c r="Y195" t="s">
        <v>27</v>
      </c>
      <c r="Z195" t="s">
        <v>3998</v>
      </c>
      <c r="AA195" s="11" t="e">
        <f>VLOOKUP(W195,#REF!,1,FALSE)</f>
        <v>#REF!</v>
      </c>
    </row>
    <row r="196" spans="22:27" x14ac:dyDescent="0.2">
      <c r="V196" s="5" t="s">
        <v>3999</v>
      </c>
      <c r="W196" t="s">
        <v>3868</v>
      </c>
      <c r="X196" t="s">
        <v>3869</v>
      </c>
      <c r="Y196" t="s">
        <v>27</v>
      </c>
      <c r="Z196" t="s">
        <v>3998</v>
      </c>
      <c r="AA196" s="11" t="e">
        <f>VLOOKUP(W196,#REF!,1,FALSE)</f>
        <v>#REF!</v>
      </c>
    </row>
    <row r="197" spans="22:27" x14ac:dyDescent="0.2">
      <c r="V197" s="5" t="s">
        <v>3999</v>
      </c>
      <c r="W197" t="s">
        <v>4614</v>
      </c>
      <c r="X197" t="s">
        <v>4615</v>
      </c>
      <c r="Y197" t="s">
        <v>27</v>
      </c>
      <c r="Z197" t="s">
        <v>3998</v>
      </c>
      <c r="AA197" s="11" t="e">
        <f>VLOOKUP(W197,#REF!,1,FALSE)</f>
        <v>#REF!</v>
      </c>
    </row>
    <row r="198" spans="22:27" x14ac:dyDescent="0.2">
      <c r="V198" s="5" t="s">
        <v>3999</v>
      </c>
      <c r="W198" t="s">
        <v>4274</v>
      </c>
      <c r="X198" t="s">
        <v>4353</v>
      </c>
      <c r="Y198" t="s">
        <v>27</v>
      </c>
      <c r="Z198" t="s">
        <v>3998</v>
      </c>
      <c r="AA198" s="11" t="e">
        <f>VLOOKUP(W198,#REF!,1,FALSE)</f>
        <v>#REF!</v>
      </c>
    </row>
    <row r="199" spans="22:27" x14ac:dyDescent="0.2">
      <c r="V199" s="5" t="s">
        <v>3999</v>
      </c>
      <c r="W199" t="s">
        <v>4358</v>
      </c>
      <c r="X199" t="s">
        <v>4359</v>
      </c>
      <c r="Y199" t="s">
        <v>27</v>
      </c>
      <c r="Z199" t="s">
        <v>3998</v>
      </c>
      <c r="AA199" s="11" t="e">
        <f>VLOOKUP(W199,#REF!,1,FALSE)</f>
        <v>#REF!</v>
      </c>
    </row>
    <row r="200" spans="22:27" x14ac:dyDescent="0.2">
      <c r="V200" s="5" t="s">
        <v>3999</v>
      </c>
      <c r="W200" t="s">
        <v>4364</v>
      </c>
      <c r="X200" t="s">
        <v>4365</v>
      </c>
      <c r="Y200" t="s">
        <v>27</v>
      </c>
      <c r="Z200" t="s">
        <v>3998</v>
      </c>
      <c r="AA200" s="11" t="e">
        <f>VLOOKUP(W200,#REF!,1,FALSE)</f>
        <v>#REF!</v>
      </c>
    </row>
    <row r="201" spans="22:27" x14ac:dyDescent="0.2">
      <c r="V201" s="5" t="s">
        <v>3999</v>
      </c>
      <c r="W201" t="s">
        <v>4369</v>
      </c>
      <c r="X201" t="s">
        <v>4370</v>
      </c>
      <c r="Y201" t="s">
        <v>27</v>
      </c>
      <c r="Z201" t="s">
        <v>3998</v>
      </c>
      <c r="AA201" s="11" t="e">
        <f>VLOOKUP(W201,#REF!,1,FALSE)</f>
        <v>#REF!</v>
      </c>
    </row>
    <row r="202" spans="22:27" x14ac:dyDescent="0.2">
      <c r="V202" s="5" t="s">
        <v>3999</v>
      </c>
      <c r="W202" t="s">
        <v>4616</v>
      </c>
      <c r="X202" t="s">
        <v>4617</v>
      </c>
      <c r="Y202" t="s">
        <v>27</v>
      </c>
      <c r="Z202" t="s">
        <v>3998</v>
      </c>
      <c r="AA202" s="11" t="e">
        <f>VLOOKUP(W202,#REF!,1,FALSE)</f>
        <v>#REF!</v>
      </c>
    </row>
    <row r="203" spans="22:27" x14ac:dyDescent="0.2">
      <c r="V203" s="5" t="s">
        <v>3999</v>
      </c>
      <c r="W203" t="s">
        <v>4375</v>
      </c>
      <c r="X203" t="s">
        <v>4376</v>
      </c>
      <c r="Y203" t="s">
        <v>27</v>
      </c>
      <c r="Z203" t="s">
        <v>3998</v>
      </c>
      <c r="AA203" s="11" t="e">
        <f>VLOOKUP(W203,#REF!,1,FALSE)</f>
        <v>#REF!</v>
      </c>
    </row>
    <row r="204" spans="22:27" x14ac:dyDescent="0.2">
      <c r="V204" s="5" t="s">
        <v>3999</v>
      </c>
      <c r="W204" t="s">
        <v>4381</v>
      </c>
      <c r="X204" t="s">
        <v>4382</v>
      </c>
      <c r="Y204" t="s">
        <v>27</v>
      </c>
      <c r="Z204" t="s">
        <v>3998</v>
      </c>
      <c r="AA204" s="11" t="e">
        <f>VLOOKUP(W204,#REF!,1,FALSE)</f>
        <v>#REF!</v>
      </c>
    </row>
    <row r="205" spans="22:27" x14ac:dyDescent="0.2">
      <c r="V205" s="5" t="s">
        <v>3999</v>
      </c>
      <c r="W205" t="s">
        <v>4387</v>
      </c>
      <c r="X205" t="s">
        <v>4388</v>
      </c>
      <c r="Y205" t="s">
        <v>27</v>
      </c>
      <c r="Z205" t="s">
        <v>3998</v>
      </c>
      <c r="AA205" s="11" t="e">
        <f>VLOOKUP(W205,#REF!,1,FALSE)</f>
        <v>#REF!</v>
      </c>
    </row>
    <row r="206" spans="22:27" x14ac:dyDescent="0.2">
      <c r="V206" s="5" t="s">
        <v>3999</v>
      </c>
      <c r="W206" t="s">
        <v>4393</v>
      </c>
      <c r="X206" t="s">
        <v>4394</v>
      </c>
      <c r="Y206" t="s">
        <v>27</v>
      </c>
      <c r="Z206" t="s">
        <v>3998</v>
      </c>
      <c r="AA206" s="11" t="e">
        <f>VLOOKUP(W206,#REF!,1,FALSE)</f>
        <v>#REF!</v>
      </c>
    </row>
    <row r="207" spans="22:27" x14ac:dyDescent="0.2">
      <c r="V207" s="5" t="s">
        <v>3999</v>
      </c>
      <c r="W207" t="s">
        <v>4399</v>
      </c>
      <c r="X207" t="s">
        <v>4400</v>
      </c>
      <c r="Y207" t="s">
        <v>27</v>
      </c>
      <c r="Z207" t="s">
        <v>3998</v>
      </c>
      <c r="AA207" s="11" t="e">
        <f>VLOOKUP(W207,#REF!,1,FALSE)</f>
        <v>#REF!</v>
      </c>
    </row>
    <row r="208" spans="22:27" x14ac:dyDescent="0.2">
      <c r="V208" s="5" t="s">
        <v>3999</v>
      </c>
      <c r="W208" t="s">
        <v>4137</v>
      </c>
      <c r="X208" t="s">
        <v>4138</v>
      </c>
      <c r="Y208" t="s">
        <v>27</v>
      </c>
      <c r="Z208" t="s">
        <v>3998</v>
      </c>
      <c r="AA208" s="11" t="e">
        <f>VLOOKUP(W208,#REF!,1,FALSE)</f>
        <v>#REF!</v>
      </c>
    </row>
    <row r="209" spans="22:27" x14ac:dyDescent="0.2">
      <c r="V209" s="5" t="s">
        <v>3999</v>
      </c>
      <c r="W209" t="s">
        <v>4143</v>
      </c>
      <c r="X209" t="s">
        <v>4144</v>
      </c>
      <c r="Y209" t="s">
        <v>27</v>
      </c>
      <c r="Z209" t="s">
        <v>3998</v>
      </c>
      <c r="AA209" s="11" t="e">
        <f>VLOOKUP(W209,#REF!,1,FALSE)</f>
        <v>#REF!</v>
      </c>
    </row>
    <row r="210" spans="22:27" x14ac:dyDescent="0.2">
      <c r="V210" s="5" t="s">
        <v>3999</v>
      </c>
      <c r="W210" t="s">
        <v>4412</v>
      </c>
      <c r="X210" t="s">
        <v>4413</v>
      </c>
      <c r="Y210" t="s">
        <v>27</v>
      </c>
      <c r="Z210" t="s">
        <v>3998</v>
      </c>
      <c r="AA210" s="11" t="e">
        <f>VLOOKUP(W210,#REF!,1,FALSE)</f>
        <v>#REF!</v>
      </c>
    </row>
    <row r="211" spans="22:27" x14ac:dyDescent="0.2">
      <c r="V211" s="5" t="s">
        <v>3999</v>
      </c>
      <c r="W211" t="s">
        <v>4418</v>
      </c>
      <c r="X211" t="s">
        <v>4419</v>
      </c>
      <c r="Y211" t="s">
        <v>27</v>
      </c>
      <c r="Z211" t="s">
        <v>3998</v>
      </c>
      <c r="AA211" s="11" t="e">
        <f>VLOOKUP(W211,#REF!,1,FALSE)</f>
        <v>#REF!</v>
      </c>
    </row>
    <row r="212" spans="22:27" x14ac:dyDescent="0.2">
      <c r="V212" s="5" t="s">
        <v>3999</v>
      </c>
      <c r="W212" t="s">
        <v>4424</v>
      </c>
      <c r="X212" t="s">
        <v>4425</v>
      </c>
      <c r="Y212" t="s">
        <v>27</v>
      </c>
      <c r="Z212" t="s">
        <v>3998</v>
      </c>
      <c r="AA212" s="11" t="e">
        <f>VLOOKUP(W212,#REF!,1,FALSE)</f>
        <v>#REF!</v>
      </c>
    </row>
    <row r="213" spans="22:27" x14ac:dyDescent="0.2">
      <c r="V213" s="5" t="s">
        <v>3999</v>
      </c>
      <c r="W213" t="s">
        <v>4244</v>
      </c>
      <c r="X213" t="s">
        <v>4430</v>
      </c>
      <c r="Y213" t="s">
        <v>27</v>
      </c>
      <c r="Z213" t="s">
        <v>3998</v>
      </c>
      <c r="AA213" s="11" t="e">
        <f>VLOOKUP(W213,#REF!,1,FALSE)</f>
        <v>#REF!</v>
      </c>
    </row>
    <row r="214" spans="22:27" x14ac:dyDescent="0.2">
      <c r="V214" s="5" t="s">
        <v>3999</v>
      </c>
      <c r="W214" t="s">
        <v>4395</v>
      </c>
      <c r="X214" t="s">
        <v>4434</v>
      </c>
      <c r="Y214" t="s">
        <v>27</v>
      </c>
      <c r="Z214" t="s">
        <v>3998</v>
      </c>
      <c r="AA214" s="11" t="e">
        <f>VLOOKUP(W214,#REF!,1,FALSE)</f>
        <v>#REF!</v>
      </c>
    </row>
    <row r="215" spans="22:27" x14ac:dyDescent="0.2">
      <c r="V215" s="5" t="s">
        <v>3999</v>
      </c>
      <c r="W215" t="s">
        <v>4618</v>
      </c>
      <c r="X215" t="s">
        <v>4619</v>
      </c>
      <c r="Y215" t="s">
        <v>27</v>
      </c>
      <c r="Z215" t="s">
        <v>3998</v>
      </c>
      <c r="AA215" s="11" t="e">
        <f>VLOOKUP(W215,#REF!,1,FALSE)</f>
        <v>#REF!</v>
      </c>
    </row>
    <row r="216" spans="22:27" x14ac:dyDescent="0.2">
      <c r="V216" s="5" t="s">
        <v>3999</v>
      </c>
      <c r="W216" t="s">
        <v>4438</v>
      </c>
      <c r="X216" t="s">
        <v>4439</v>
      </c>
      <c r="Y216" t="s">
        <v>27</v>
      </c>
      <c r="Z216" t="s">
        <v>3998</v>
      </c>
      <c r="AA216" s="11" t="e">
        <f>VLOOKUP(W216,#REF!,1,FALSE)</f>
        <v>#REF!</v>
      </c>
    </row>
    <row r="217" spans="22:27" x14ac:dyDescent="0.2">
      <c r="V217" s="5" t="s">
        <v>3999</v>
      </c>
      <c r="W217" t="s">
        <v>4444</v>
      </c>
      <c r="X217" t="s">
        <v>4445</v>
      </c>
      <c r="Y217" t="s">
        <v>27</v>
      </c>
      <c r="Z217" t="s">
        <v>3998</v>
      </c>
      <c r="AA217" s="11" t="e">
        <f>VLOOKUP(W217,#REF!,1,FALSE)</f>
        <v>#REF!</v>
      </c>
    </row>
    <row r="218" spans="22:27" x14ac:dyDescent="0.2">
      <c r="V218" s="5" t="s">
        <v>3999</v>
      </c>
      <c r="W218" t="s">
        <v>4450</v>
      </c>
      <c r="X218" t="s">
        <v>4451</v>
      </c>
      <c r="Y218" t="s">
        <v>27</v>
      </c>
      <c r="Z218" t="s">
        <v>3998</v>
      </c>
      <c r="AA218" s="11" t="e">
        <f>VLOOKUP(W218,#REF!,1,FALSE)</f>
        <v>#REF!</v>
      </c>
    </row>
    <row r="219" spans="22:27" x14ac:dyDescent="0.2">
      <c r="V219" s="5" t="s">
        <v>3999</v>
      </c>
      <c r="W219" t="s">
        <v>4456</v>
      </c>
      <c r="X219" t="s">
        <v>4457</v>
      </c>
      <c r="Y219" t="s">
        <v>27</v>
      </c>
      <c r="Z219" t="s">
        <v>3998</v>
      </c>
      <c r="AA219" s="11" t="e">
        <f>VLOOKUP(W219,#REF!,1,FALSE)</f>
        <v>#REF!</v>
      </c>
    </row>
    <row r="220" spans="22:27" x14ac:dyDescent="0.2">
      <c r="V220" s="5" t="s">
        <v>3999</v>
      </c>
      <c r="W220" t="s">
        <v>4460</v>
      </c>
      <c r="X220" t="s">
        <v>4461</v>
      </c>
      <c r="Y220" t="s">
        <v>27</v>
      </c>
      <c r="Z220" t="s">
        <v>3998</v>
      </c>
      <c r="AA220" s="11" t="e">
        <f>VLOOKUP(W220,#REF!,1,FALSE)</f>
        <v>#REF!</v>
      </c>
    </row>
    <row r="221" spans="22:27" x14ac:dyDescent="0.2">
      <c r="V221" s="5" t="s">
        <v>3999</v>
      </c>
      <c r="W221" t="s">
        <v>4466</v>
      </c>
      <c r="X221" t="s">
        <v>4467</v>
      </c>
      <c r="Y221" t="s">
        <v>27</v>
      </c>
      <c r="Z221" t="s">
        <v>3998</v>
      </c>
      <c r="AA221" s="11" t="e">
        <f>VLOOKUP(W221,#REF!,1,FALSE)</f>
        <v>#REF!</v>
      </c>
    </row>
    <row r="222" spans="22:27" x14ac:dyDescent="0.2">
      <c r="V222" s="5" t="s">
        <v>3999</v>
      </c>
      <c r="W222" t="s">
        <v>4470</v>
      </c>
      <c r="X222" t="s">
        <v>4471</v>
      </c>
      <c r="Y222" t="s">
        <v>27</v>
      </c>
      <c r="Z222" t="s">
        <v>3998</v>
      </c>
      <c r="AA222" s="11" t="e">
        <f>VLOOKUP(W222,#REF!,1,FALSE)</f>
        <v>#REF!</v>
      </c>
    </row>
    <row r="223" spans="22:27" x14ac:dyDescent="0.2">
      <c r="V223" s="5" t="s">
        <v>3999</v>
      </c>
      <c r="W223" t="s">
        <v>4476</v>
      </c>
      <c r="X223" t="s">
        <v>4477</v>
      </c>
      <c r="Y223" t="s">
        <v>27</v>
      </c>
      <c r="Z223" t="s">
        <v>3998</v>
      </c>
      <c r="AA223" s="11" t="e">
        <f>VLOOKUP(W223,#REF!,1,FALSE)</f>
        <v>#REF!</v>
      </c>
    </row>
    <row r="224" spans="22:27" x14ac:dyDescent="0.2">
      <c r="V224" s="5" t="s">
        <v>3999</v>
      </c>
      <c r="W224" t="s">
        <v>4482</v>
      </c>
      <c r="X224" t="s">
        <v>4483</v>
      </c>
      <c r="Y224" t="s">
        <v>27</v>
      </c>
      <c r="Z224" t="s">
        <v>3998</v>
      </c>
      <c r="AA224" s="11" t="e">
        <f>VLOOKUP(W224,#REF!,1,FALSE)</f>
        <v>#REF!</v>
      </c>
    </row>
    <row r="225" spans="22:27" x14ac:dyDescent="0.2">
      <c r="V225" s="5" t="s">
        <v>3999</v>
      </c>
      <c r="W225" t="s">
        <v>4488</v>
      </c>
      <c r="X225" t="s">
        <v>4489</v>
      </c>
      <c r="Y225" t="s">
        <v>27</v>
      </c>
      <c r="Z225" t="s">
        <v>3998</v>
      </c>
      <c r="AA225" s="11" t="e">
        <f>VLOOKUP(W225,#REF!,1,FALSE)</f>
        <v>#REF!</v>
      </c>
    </row>
    <row r="226" spans="22:27" x14ac:dyDescent="0.2">
      <c r="V226" s="5" t="s">
        <v>3999</v>
      </c>
      <c r="W226" t="s">
        <v>4494</v>
      </c>
      <c r="X226" t="s">
        <v>4495</v>
      </c>
      <c r="Y226" t="s">
        <v>27</v>
      </c>
      <c r="Z226" t="s">
        <v>3998</v>
      </c>
      <c r="AA226" s="11" t="e">
        <f>VLOOKUP(W226,#REF!,1,FALSE)</f>
        <v>#REF!</v>
      </c>
    </row>
    <row r="227" spans="22:27" x14ac:dyDescent="0.2">
      <c r="V227" s="5" t="s">
        <v>3999</v>
      </c>
      <c r="W227" t="s">
        <v>4498</v>
      </c>
      <c r="X227" t="s">
        <v>4499</v>
      </c>
      <c r="Y227" t="s">
        <v>27</v>
      </c>
      <c r="Z227" t="s">
        <v>3998</v>
      </c>
      <c r="AA227" s="11" t="e">
        <f>VLOOKUP(W227,#REF!,1,FALSE)</f>
        <v>#REF!</v>
      </c>
    </row>
    <row r="228" spans="22:27" x14ac:dyDescent="0.2">
      <c r="V228" s="5" t="s">
        <v>3999</v>
      </c>
      <c r="W228" t="s">
        <v>4502</v>
      </c>
      <c r="X228" t="s">
        <v>4503</v>
      </c>
      <c r="Y228" t="s">
        <v>27</v>
      </c>
      <c r="Z228" t="s">
        <v>3998</v>
      </c>
      <c r="AA228" s="11" t="e">
        <f>VLOOKUP(W228,#REF!,1,FALSE)</f>
        <v>#REF!</v>
      </c>
    </row>
    <row r="229" spans="22:27" x14ac:dyDescent="0.2">
      <c r="V229" s="5" t="s">
        <v>3999</v>
      </c>
      <c r="W229" t="s">
        <v>4506</v>
      </c>
      <c r="X229" t="s">
        <v>4507</v>
      </c>
      <c r="Y229" t="s">
        <v>27</v>
      </c>
      <c r="Z229" t="s">
        <v>3998</v>
      </c>
      <c r="AA229" s="11" t="e">
        <f>VLOOKUP(W229,#REF!,1,FALSE)</f>
        <v>#REF!</v>
      </c>
    </row>
    <row r="230" spans="22:27" x14ac:dyDescent="0.2">
      <c r="V230" s="5" t="s">
        <v>3999</v>
      </c>
      <c r="W230" t="s">
        <v>3981</v>
      </c>
      <c r="X230" t="s">
        <v>4510</v>
      </c>
      <c r="Y230" t="s">
        <v>42</v>
      </c>
      <c r="Z230" t="s">
        <v>3998</v>
      </c>
      <c r="AA230" s="11" t="e">
        <f>VLOOKUP(W230,#REF!,1,FALSE)</f>
        <v>#REF!</v>
      </c>
    </row>
    <row r="231" spans="22:27" x14ac:dyDescent="0.2">
      <c r="V231" s="5" t="s">
        <v>3999</v>
      </c>
      <c r="W231" t="s">
        <v>4513</v>
      </c>
      <c r="X231" t="s">
        <v>4514</v>
      </c>
      <c r="Y231" t="s">
        <v>27</v>
      </c>
      <c r="Z231" t="s">
        <v>3998</v>
      </c>
      <c r="AA231" s="11" t="e">
        <f>VLOOKUP(W231,#REF!,1,FALSE)</f>
        <v>#REF!</v>
      </c>
    </row>
    <row r="232" spans="22:27" x14ac:dyDescent="0.2">
      <c r="V232" s="5" t="s">
        <v>3999</v>
      </c>
      <c r="W232" t="s">
        <v>4517</v>
      </c>
      <c r="X232" t="s">
        <v>4518</v>
      </c>
      <c r="Y232" t="s">
        <v>27</v>
      </c>
      <c r="Z232" t="s">
        <v>3998</v>
      </c>
      <c r="AA232" s="11" t="e">
        <f>VLOOKUP(W232,#REF!,1,FALSE)</f>
        <v>#REF!</v>
      </c>
    </row>
    <row r="233" spans="22:27" x14ac:dyDescent="0.2">
      <c r="V233" s="14" t="s">
        <v>4009</v>
      </c>
      <c r="W233" s="15" t="s">
        <v>4620</v>
      </c>
      <c r="X233" s="15" t="s">
        <v>4017</v>
      </c>
      <c r="Y233" s="15" t="s">
        <v>42</v>
      </c>
      <c r="Z233" s="15" t="s">
        <v>4008</v>
      </c>
      <c r="AA233" s="11" t="e">
        <f>VLOOKUP(W233,#REF!,1,FALSE)</f>
        <v>#REF!</v>
      </c>
    </row>
    <row r="234" spans="22:27" x14ac:dyDescent="0.2">
      <c r="V234" s="5" t="s">
        <v>3970</v>
      </c>
      <c r="W234" t="s">
        <v>4351</v>
      </c>
      <c r="X234" t="s">
        <v>4621</v>
      </c>
      <c r="Y234" t="s">
        <v>27</v>
      </c>
      <c r="Z234" t="s">
        <v>3969</v>
      </c>
      <c r="AA234" s="11" t="e">
        <f>VLOOKUP(W234,#REF!,1,FALSE)</f>
        <v>#REF!</v>
      </c>
    </row>
    <row r="235" spans="22:27" x14ac:dyDescent="0.2">
      <c r="V235" s="5" t="s">
        <v>3970</v>
      </c>
      <c r="W235" t="s">
        <v>4356</v>
      </c>
      <c r="X235" t="s">
        <v>4622</v>
      </c>
      <c r="Y235" t="s">
        <v>27</v>
      </c>
      <c r="Z235" t="s">
        <v>3969</v>
      </c>
      <c r="AA235" s="11" t="e">
        <f>VLOOKUP(W235,#REF!,1,FALSE)</f>
        <v>#REF!</v>
      </c>
    </row>
    <row r="236" spans="22:27" x14ac:dyDescent="0.2">
      <c r="V236" s="5" t="s">
        <v>3970</v>
      </c>
      <c r="W236" t="s">
        <v>4362</v>
      </c>
      <c r="X236" t="s">
        <v>4623</v>
      </c>
      <c r="Y236" t="s">
        <v>27</v>
      </c>
      <c r="Z236" t="s">
        <v>3969</v>
      </c>
      <c r="AA236" s="11" t="e">
        <f>VLOOKUP(W236,#REF!,1,FALSE)</f>
        <v>#REF!</v>
      </c>
    </row>
    <row r="237" spans="22:27" x14ac:dyDescent="0.2">
      <c r="V237" s="5" t="s">
        <v>3970</v>
      </c>
      <c r="W237" t="s">
        <v>4367</v>
      </c>
      <c r="X237" t="s">
        <v>4624</v>
      </c>
      <c r="Y237" t="s">
        <v>27</v>
      </c>
      <c r="Z237" t="s">
        <v>3969</v>
      </c>
      <c r="AA237" s="11" t="e">
        <f>VLOOKUP(W237,#REF!,1,FALSE)</f>
        <v>#REF!</v>
      </c>
    </row>
    <row r="238" spans="22:27" x14ac:dyDescent="0.2">
      <c r="V238" s="5" t="s">
        <v>3970</v>
      </c>
      <c r="W238" t="s">
        <v>4373</v>
      </c>
      <c r="X238" t="s">
        <v>4625</v>
      </c>
      <c r="Y238" t="s">
        <v>27</v>
      </c>
      <c r="Z238" t="s">
        <v>3969</v>
      </c>
      <c r="AA238" s="11" t="e">
        <f>VLOOKUP(W238,#REF!,1,FALSE)</f>
        <v>#REF!</v>
      </c>
    </row>
    <row r="239" spans="22:27" x14ac:dyDescent="0.2">
      <c r="V239" s="5" t="s">
        <v>3970</v>
      </c>
      <c r="W239" t="s">
        <v>4379</v>
      </c>
      <c r="X239" t="s">
        <v>4626</v>
      </c>
      <c r="Y239" t="s">
        <v>27</v>
      </c>
      <c r="Z239" t="s">
        <v>3969</v>
      </c>
      <c r="AA239" s="11" t="e">
        <f>VLOOKUP(W239,#REF!,1,FALSE)</f>
        <v>#REF!</v>
      </c>
    </row>
    <row r="240" spans="22:27" x14ac:dyDescent="0.2">
      <c r="V240" s="5" t="s">
        <v>3970</v>
      </c>
      <c r="W240" t="s">
        <v>4627</v>
      </c>
      <c r="X240" t="s">
        <v>4628</v>
      </c>
      <c r="Y240" t="s">
        <v>27</v>
      </c>
      <c r="Z240" t="s">
        <v>3969</v>
      </c>
      <c r="AA240" s="11" t="e">
        <f>VLOOKUP(W240,#REF!,1,FALSE)</f>
        <v>#REF!</v>
      </c>
    </row>
    <row r="241" spans="22:27" x14ac:dyDescent="0.2">
      <c r="V241" s="5" t="s">
        <v>3970</v>
      </c>
      <c r="W241" t="s">
        <v>4629</v>
      </c>
      <c r="X241" t="s">
        <v>4630</v>
      </c>
      <c r="Y241" t="s">
        <v>27</v>
      </c>
      <c r="Z241" t="s">
        <v>3969</v>
      </c>
      <c r="AA241" s="11" t="e">
        <f>VLOOKUP(W241,#REF!,1,FALSE)</f>
        <v>#REF!</v>
      </c>
    </row>
    <row r="242" spans="22:27" x14ac:dyDescent="0.2">
      <c r="V242" s="5" t="s">
        <v>3970</v>
      </c>
      <c r="W242" t="s">
        <v>4631</v>
      </c>
      <c r="X242" t="s">
        <v>4632</v>
      </c>
      <c r="Y242" t="s">
        <v>27</v>
      </c>
      <c r="Z242" t="s">
        <v>3969</v>
      </c>
      <c r="AA242" s="11" t="e">
        <f>VLOOKUP(W242,#REF!,1,FALSE)</f>
        <v>#REF!</v>
      </c>
    </row>
    <row r="243" spans="22:27" x14ac:dyDescent="0.2">
      <c r="V243" s="5" t="s">
        <v>3970</v>
      </c>
      <c r="W243" t="s">
        <v>4633</v>
      </c>
      <c r="X243" t="s">
        <v>4634</v>
      </c>
      <c r="Y243" t="s">
        <v>27</v>
      </c>
      <c r="Z243" t="s">
        <v>3969</v>
      </c>
      <c r="AA243" s="11" t="e">
        <f>VLOOKUP(W243,#REF!,1,FALSE)</f>
        <v>#REF!</v>
      </c>
    </row>
    <row r="244" spans="22:27" x14ac:dyDescent="0.2">
      <c r="V244" s="5" t="s">
        <v>3978</v>
      </c>
      <c r="W244" t="s">
        <v>4635</v>
      </c>
      <c r="X244" t="s">
        <v>4636</v>
      </c>
      <c r="Y244" t="s">
        <v>27</v>
      </c>
      <c r="Z244" t="s">
        <v>3977</v>
      </c>
      <c r="AA244" s="11" t="e">
        <f>VLOOKUP(W244,#REF!,1,FALSE)</f>
        <v>#REF!</v>
      </c>
    </row>
    <row r="245" spans="22:27" x14ac:dyDescent="0.2">
      <c r="V245" s="5" t="s">
        <v>3978</v>
      </c>
      <c r="W245" t="s">
        <v>4637</v>
      </c>
      <c r="X245" t="s">
        <v>4638</v>
      </c>
      <c r="Y245" t="s">
        <v>27</v>
      </c>
      <c r="Z245" t="s">
        <v>3977</v>
      </c>
      <c r="AA245" s="11" t="e">
        <f>VLOOKUP(W245,#REF!,1,FALSE)</f>
        <v>#REF!</v>
      </c>
    </row>
    <row r="246" spans="22:27" x14ac:dyDescent="0.2">
      <c r="V246" s="5" t="s">
        <v>3978</v>
      </c>
      <c r="W246" t="s">
        <v>4639</v>
      </c>
      <c r="X246" t="s">
        <v>4640</v>
      </c>
      <c r="Y246" t="s">
        <v>27</v>
      </c>
      <c r="Z246" t="s">
        <v>3977</v>
      </c>
      <c r="AA246" s="11" t="e">
        <f>VLOOKUP(W246,#REF!,1,FALSE)</f>
        <v>#REF!</v>
      </c>
    </row>
    <row r="247" spans="22:27" x14ac:dyDescent="0.2">
      <c r="V247" s="5" t="s">
        <v>3978</v>
      </c>
      <c r="W247" t="s">
        <v>4641</v>
      </c>
      <c r="X247" t="s">
        <v>4642</v>
      </c>
      <c r="Y247" t="s">
        <v>27</v>
      </c>
      <c r="Z247" t="s">
        <v>3977</v>
      </c>
      <c r="AA247" s="11" t="e">
        <f>VLOOKUP(W247,#REF!,1,FALSE)</f>
        <v>#REF!</v>
      </c>
    </row>
    <row r="248" spans="22:27" x14ac:dyDescent="0.2">
      <c r="V248" s="5" t="s">
        <v>3978</v>
      </c>
      <c r="W248" t="s">
        <v>4643</v>
      </c>
      <c r="X248" t="s">
        <v>4644</v>
      </c>
      <c r="Y248" t="s">
        <v>27</v>
      </c>
      <c r="Z248" t="s">
        <v>3977</v>
      </c>
      <c r="AA248" s="11" t="e">
        <f>VLOOKUP(W248,#REF!,1,FALSE)</f>
        <v>#REF!</v>
      </c>
    </row>
    <row r="249" spans="22:27" x14ac:dyDescent="0.2">
      <c r="V249" s="5" t="s">
        <v>3978</v>
      </c>
      <c r="W249" t="s">
        <v>4645</v>
      </c>
      <c r="X249" t="s">
        <v>4646</v>
      </c>
      <c r="Y249" t="s">
        <v>27</v>
      </c>
      <c r="Z249" t="s">
        <v>3977</v>
      </c>
      <c r="AA249" s="11" t="e">
        <f>VLOOKUP(W249,#REF!,1,FALSE)</f>
        <v>#REF!</v>
      </c>
    </row>
    <row r="250" spans="22:27" x14ac:dyDescent="0.2">
      <c r="V250" s="5" t="s">
        <v>3978</v>
      </c>
      <c r="W250" t="s">
        <v>4647</v>
      </c>
      <c r="X250" t="s">
        <v>4648</v>
      </c>
      <c r="Y250" t="s">
        <v>27</v>
      </c>
      <c r="Z250" t="s">
        <v>3977</v>
      </c>
      <c r="AA250" s="11" t="e">
        <f>VLOOKUP(W250,#REF!,1,FALSE)</f>
        <v>#REF!</v>
      </c>
    </row>
    <row r="251" spans="22:27" x14ac:dyDescent="0.2">
      <c r="V251" s="5" t="s">
        <v>3978</v>
      </c>
      <c r="W251" t="s">
        <v>4649</v>
      </c>
      <c r="X251" t="s">
        <v>4650</v>
      </c>
      <c r="Y251" t="s">
        <v>27</v>
      </c>
      <c r="Z251" t="s">
        <v>3977</v>
      </c>
      <c r="AA251" s="11" t="e">
        <f>VLOOKUP(W251,#REF!,1,FALSE)</f>
        <v>#REF!</v>
      </c>
    </row>
    <row r="252" spans="22:27" x14ac:dyDescent="0.2">
      <c r="V252" s="5" t="s">
        <v>3978</v>
      </c>
      <c r="W252" t="s">
        <v>4385</v>
      </c>
      <c r="X252" t="s">
        <v>4651</v>
      </c>
      <c r="Y252" t="s">
        <v>27</v>
      </c>
      <c r="Z252" t="s">
        <v>3977</v>
      </c>
      <c r="AA252" s="11" t="e">
        <f>VLOOKUP(W252,#REF!,1,FALSE)</f>
        <v>#REF!</v>
      </c>
    </row>
    <row r="253" spans="22:27" x14ac:dyDescent="0.2">
      <c r="V253" s="5" t="s">
        <v>3978</v>
      </c>
      <c r="W253" t="s">
        <v>4391</v>
      </c>
      <c r="X253" t="s">
        <v>4652</v>
      </c>
      <c r="Y253" t="s">
        <v>27</v>
      </c>
      <c r="Z253" t="s">
        <v>3977</v>
      </c>
      <c r="AA253" s="11" t="e">
        <f>VLOOKUP(W253,#REF!,1,FALSE)</f>
        <v>#REF!</v>
      </c>
    </row>
    <row r="254" spans="22:27" x14ac:dyDescent="0.2">
      <c r="V254" s="5" t="s">
        <v>3985</v>
      </c>
      <c r="W254" t="s">
        <v>4016</v>
      </c>
      <c r="X254" t="s">
        <v>4017</v>
      </c>
      <c r="Y254" t="s">
        <v>27</v>
      </c>
      <c r="Z254" t="s">
        <v>3984</v>
      </c>
      <c r="AA254" s="11" t="e">
        <f>VLOOKUP(W254,#REF!,1,FALSE)</f>
        <v>#REF!</v>
      </c>
    </row>
    <row r="255" spans="22:27" x14ac:dyDescent="0.2">
      <c r="V255" s="5" t="s">
        <v>3985</v>
      </c>
      <c r="W255" t="s">
        <v>4653</v>
      </c>
      <c r="X255" t="s">
        <v>4654</v>
      </c>
      <c r="Y255" t="s">
        <v>27</v>
      </c>
      <c r="Z255" t="s">
        <v>3984</v>
      </c>
      <c r="AA255" s="11" t="e">
        <f>VLOOKUP(W255,#REF!,1,FALSE)</f>
        <v>#REF!</v>
      </c>
    </row>
    <row r="256" spans="22:27" x14ac:dyDescent="0.2">
      <c r="V256" s="5" t="s">
        <v>3985</v>
      </c>
      <c r="W256" t="s">
        <v>3851</v>
      </c>
      <c r="X256" t="s">
        <v>3852</v>
      </c>
      <c r="Y256" t="s">
        <v>27</v>
      </c>
      <c r="Z256" t="s">
        <v>3984</v>
      </c>
      <c r="AA256" s="11" t="e">
        <f>VLOOKUP(W256,#REF!,1,FALSE)</f>
        <v>#REF!</v>
      </c>
    </row>
    <row r="257" spans="22:27" x14ac:dyDescent="0.2">
      <c r="V257" s="5" t="s">
        <v>3985</v>
      </c>
      <c r="W257" t="s">
        <v>3861</v>
      </c>
      <c r="X257" t="s">
        <v>3862</v>
      </c>
      <c r="Y257" t="s">
        <v>27</v>
      </c>
      <c r="Z257" t="s">
        <v>3984</v>
      </c>
      <c r="AA257" s="11" t="e">
        <f>VLOOKUP(W257,#REF!,1,FALSE)</f>
        <v>#REF!</v>
      </c>
    </row>
    <row r="258" spans="22:27" x14ac:dyDescent="0.2">
      <c r="V258" s="5" t="s">
        <v>3985</v>
      </c>
      <c r="W258" t="s">
        <v>3868</v>
      </c>
      <c r="X258" t="s">
        <v>3869</v>
      </c>
      <c r="Y258" t="s">
        <v>27</v>
      </c>
      <c r="Z258" t="s">
        <v>3984</v>
      </c>
      <c r="AA258" s="11" t="e">
        <f>VLOOKUP(W258,#REF!,1,FALSE)</f>
        <v>#REF!</v>
      </c>
    </row>
    <row r="259" spans="22:27" x14ac:dyDescent="0.2">
      <c r="V259" s="5" t="s">
        <v>3985</v>
      </c>
      <c r="W259" t="s">
        <v>4655</v>
      </c>
      <c r="X259" t="s">
        <v>4656</v>
      </c>
      <c r="Y259" t="s">
        <v>27</v>
      </c>
      <c r="Z259" t="s">
        <v>3984</v>
      </c>
      <c r="AA259" s="11" t="e">
        <f>VLOOKUP(W259,#REF!,1,FALSE)</f>
        <v>#REF!</v>
      </c>
    </row>
    <row r="260" spans="22:27" x14ac:dyDescent="0.2">
      <c r="V260" s="5" t="s">
        <v>3985</v>
      </c>
      <c r="W260" t="s">
        <v>4000</v>
      </c>
      <c r="X260" t="s">
        <v>4001</v>
      </c>
      <c r="Y260" t="s">
        <v>27</v>
      </c>
      <c r="Z260" t="s">
        <v>3984</v>
      </c>
      <c r="AA260" s="11" t="e">
        <f>VLOOKUP(W260,#REF!,1,FALSE)</f>
        <v>#REF!</v>
      </c>
    </row>
    <row r="261" spans="22:27" x14ac:dyDescent="0.2">
      <c r="V261" s="5" t="s">
        <v>3985</v>
      </c>
      <c r="W261" t="s">
        <v>4079</v>
      </c>
      <c r="X261" t="s">
        <v>4080</v>
      </c>
      <c r="Y261" t="s">
        <v>27</v>
      </c>
      <c r="Z261" t="s">
        <v>3984</v>
      </c>
      <c r="AA261" s="11" t="e">
        <f>VLOOKUP(W261,#REF!,1,FALSE)</f>
        <v>#REF!</v>
      </c>
    </row>
    <row r="262" spans="22:27" x14ac:dyDescent="0.2">
      <c r="V262" s="5" t="s">
        <v>3985</v>
      </c>
      <c r="W262" t="s">
        <v>4274</v>
      </c>
      <c r="X262" t="s">
        <v>4353</v>
      </c>
      <c r="Y262" t="s">
        <v>27</v>
      </c>
      <c r="Z262" t="s">
        <v>3984</v>
      </c>
      <c r="AA262" s="11" t="e">
        <f>VLOOKUP(W262,#REF!,1,FALSE)</f>
        <v>#REF!</v>
      </c>
    </row>
    <row r="263" spans="22:27" x14ac:dyDescent="0.2">
      <c r="V263" s="5" t="s">
        <v>3985</v>
      </c>
      <c r="W263" t="s">
        <v>4358</v>
      </c>
      <c r="X263" t="s">
        <v>4359</v>
      </c>
      <c r="Y263" t="s">
        <v>27</v>
      </c>
      <c r="Z263" t="s">
        <v>3984</v>
      </c>
      <c r="AA263" s="11" t="e">
        <f>VLOOKUP(W263,#REF!,1,FALSE)</f>
        <v>#REF!</v>
      </c>
    </row>
    <row r="264" spans="22:27" x14ac:dyDescent="0.2">
      <c r="V264" s="5" t="s">
        <v>3985</v>
      </c>
      <c r="W264" t="s">
        <v>4364</v>
      </c>
      <c r="X264" t="s">
        <v>4365</v>
      </c>
      <c r="Y264" t="s">
        <v>27</v>
      </c>
      <c r="Z264" t="s">
        <v>3984</v>
      </c>
      <c r="AA264" s="11" t="e">
        <f>VLOOKUP(W264,#REF!,1,FALSE)</f>
        <v>#REF!</v>
      </c>
    </row>
    <row r="265" spans="22:27" x14ac:dyDescent="0.2">
      <c r="V265" s="5" t="s">
        <v>3985</v>
      </c>
      <c r="W265" t="s">
        <v>4369</v>
      </c>
      <c r="X265" t="s">
        <v>4370</v>
      </c>
      <c r="Y265" t="s">
        <v>27</v>
      </c>
      <c r="Z265" t="s">
        <v>3984</v>
      </c>
      <c r="AA265" s="11" t="e">
        <f>VLOOKUP(W265,#REF!,1,FALSE)</f>
        <v>#REF!</v>
      </c>
    </row>
    <row r="266" spans="22:27" x14ac:dyDescent="0.2">
      <c r="V266" s="5" t="s">
        <v>3985</v>
      </c>
      <c r="W266" t="s">
        <v>4403</v>
      </c>
      <c r="X266" t="s">
        <v>4657</v>
      </c>
      <c r="Y266" t="s">
        <v>27</v>
      </c>
      <c r="Z266" t="s">
        <v>3984</v>
      </c>
      <c r="AA266" s="11" t="e">
        <f>VLOOKUP(W266,#REF!,1,FALSE)</f>
        <v>#REF!</v>
      </c>
    </row>
    <row r="267" spans="22:27" x14ac:dyDescent="0.2">
      <c r="V267" s="5" t="s">
        <v>3985</v>
      </c>
      <c r="W267" t="s">
        <v>4407</v>
      </c>
      <c r="X267" t="s">
        <v>4658</v>
      </c>
      <c r="Y267" t="s">
        <v>27</v>
      </c>
      <c r="Z267" t="s">
        <v>3984</v>
      </c>
      <c r="AA267" s="11" t="e">
        <f>VLOOKUP(W267,#REF!,1,FALSE)</f>
        <v>#REF!</v>
      </c>
    </row>
    <row r="268" spans="22:27" x14ac:dyDescent="0.2">
      <c r="V268" s="5" t="s">
        <v>3985</v>
      </c>
      <c r="W268" t="s">
        <v>4375</v>
      </c>
      <c r="X268" t="s">
        <v>4376</v>
      </c>
      <c r="Y268" t="s">
        <v>27</v>
      </c>
      <c r="Z268" t="s">
        <v>3984</v>
      </c>
      <c r="AA268" s="11" t="e">
        <f>VLOOKUP(W268,#REF!,1,FALSE)</f>
        <v>#REF!</v>
      </c>
    </row>
    <row r="269" spans="22:27" x14ac:dyDescent="0.2">
      <c r="V269" s="5" t="s">
        <v>3985</v>
      </c>
      <c r="W269" t="s">
        <v>4381</v>
      </c>
      <c r="X269" t="s">
        <v>4382</v>
      </c>
      <c r="Y269" t="s">
        <v>27</v>
      </c>
      <c r="Z269" t="s">
        <v>3984</v>
      </c>
      <c r="AA269" s="11" t="e">
        <f>VLOOKUP(W269,#REF!,1,FALSE)</f>
        <v>#REF!</v>
      </c>
    </row>
    <row r="270" spans="22:27" x14ac:dyDescent="0.2">
      <c r="V270" s="5" t="s">
        <v>3985</v>
      </c>
      <c r="W270" t="s">
        <v>4387</v>
      </c>
      <c r="X270" t="s">
        <v>4388</v>
      </c>
      <c r="Y270" t="s">
        <v>27</v>
      </c>
      <c r="Z270" t="s">
        <v>3984</v>
      </c>
      <c r="AA270" s="11" t="e">
        <f>VLOOKUP(W270,#REF!,1,FALSE)</f>
        <v>#REF!</v>
      </c>
    </row>
    <row r="271" spans="22:27" x14ac:dyDescent="0.2">
      <c r="V271" s="5" t="s">
        <v>3985</v>
      </c>
      <c r="W271" t="s">
        <v>4393</v>
      </c>
      <c r="X271" t="s">
        <v>4394</v>
      </c>
      <c r="Y271" t="s">
        <v>27</v>
      </c>
      <c r="Z271" t="s">
        <v>3984</v>
      </c>
      <c r="AA271" s="11" t="e">
        <f>VLOOKUP(W271,#REF!,1,FALSE)</f>
        <v>#REF!</v>
      </c>
    </row>
    <row r="272" spans="22:27" x14ac:dyDescent="0.2">
      <c r="V272" s="5" t="s">
        <v>3985</v>
      </c>
      <c r="W272" t="s">
        <v>4399</v>
      </c>
      <c r="X272" t="s">
        <v>4400</v>
      </c>
      <c r="Y272" t="s">
        <v>27</v>
      </c>
      <c r="Z272" t="s">
        <v>3984</v>
      </c>
      <c r="AA272" s="11" t="e">
        <f>VLOOKUP(W272,#REF!,1,FALSE)</f>
        <v>#REF!</v>
      </c>
    </row>
    <row r="273" spans="22:27" x14ac:dyDescent="0.2">
      <c r="V273" s="5" t="s">
        <v>3985</v>
      </c>
      <c r="W273" t="s">
        <v>4137</v>
      </c>
      <c r="X273" t="s">
        <v>4138</v>
      </c>
      <c r="Y273" t="s">
        <v>27</v>
      </c>
      <c r="Z273" t="s">
        <v>3984</v>
      </c>
      <c r="AA273" s="11" t="e">
        <f>VLOOKUP(W273,#REF!,1,FALSE)</f>
        <v>#REF!</v>
      </c>
    </row>
    <row r="274" spans="22:27" x14ac:dyDescent="0.2">
      <c r="V274" s="5" t="s">
        <v>3985</v>
      </c>
      <c r="W274" t="s">
        <v>4143</v>
      </c>
      <c r="X274" t="s">
        <v>4144</v>
      </c>
      <c r="Y274" t="s">
        <v>27</v>
      </c>
      <c r="Z274" t="s">
        <v>3984</v>
      </c>
      <c r="AA274" s="11" t="e">
        <f>VLOOKUP(W274,#REF!,1,FALSE)</f>
        <v>#REF!</v>
      </c>
    </row>
    <row r="275" spans="22:27" x14ac:dyDescent="0.2">
      <c r="V275" s="5" t="s">
        <v>3985</v>
      </c>
      <c r="W275" t="s">
        <v>4659</v>
      </c>
      <c r="X275" t="s">
        <v>4660</v>
      </c>
      <c r="Y275" t="s">
        <v>27</v>
      </c>
      <c r="Z275" t="s">
        <v>3984</v>
      </c>
      <c r="AA275" s="11" t="e">
        <f>VLOOKUP(W275,#REF!,1,FALSE)</f>
        <v>#REF!</v>
      </c>
    </row>
    <row r="276" spans="22:27" x14ac:dyDescent="0.2">
      <c r="V276" s="5" t="s">
        <v>3985</v>
      </c>
      <c r="W276" t="s">
        <v>4412</v>
      </c>
      <c r="X276" t="s">
        <v>4413</v>
      </c>
      <c r="Y276" t="s">
        <v>27</v>
      </c>
      <c r="Z276" t="s">
        <v>3984</v>
      </c>
      <c r="AA276" s="11" t="e">
        <f>VLOOKUP(W276,#REF!,1,FALSE)</f>
        <v>#REF!</v>
      </c>
    </row>
    <row r="277" spans="22:27" x14ac:dyDescent="0.2">
      <c r="V277" s="5" t="s">
        <v>3985</v>
      </c>
      <c r="W277" t="s">
        <v>4418</v>
      </c>
      <c r="X277" t="s">
        <v>4419</v>
      </c>
      <c r="Y277" t="s">
        <v>27</v>
      </c>
      <c r="Z277" t="s">
        <v>3984</v>
      </c>
      <c r="AA277" s="11" t="e">
        <f>VLOOKUP(W277,#REF!,1,FALSE)</f>
        <v>#REF!</v>
      </c>
    </row>
    <row r="278" spans="22:27" x14ac:dyDescent="0.2">
      <c r="V278" s="5" t="s">
        <v>3985</v>
      </c>
      <c r="W278" t="s">
        <v>4424</v>
      </c>
      <c r="X278" t="s">
        <v>4425</v>
      </c>
      <c r="Y278" t="s">
        <v>27</v>
      </c>
      <c r="Z278" t="s">
        <v>3984</v>
      </c>
      <c r="AA278" s="11" t="e">
        <f>VLOOKUP(W278,#REF!,1,FALSE)</f>
        <v>#REF!</v>
      </c>
    </row>
    <row r="279" spans="22:27" x14ac:dyDescent="0.2">
      <c r="V279" s="5" t="s">
        <v>3985</v>
      </c>
      <c r="W279" t="s">
        <v>4244</v>
      </c>
      <c r="X279" t="s">
        <v>4430</v>
      </c>
      <c r="Y279" t="s">
        <v>27</v>
      </c>
      <c r="Z279" t="s">
        <v>3984</v>
      </c>
      <c r="AA279" s="11" t="e">
        <f>VLOOKUP(W279,#REF!,1,FALSE)</f>
        <v>#REF!</v>
      </c>
    </row>
    <row r="280" spans="22:27" x14ac:dyDescent="0.2">
      <c r="V280" s="5" t="s">
        <v>3985</v>
      </c>
      <c r="W280" t="s">
        <v>4395</v>
      </c>
      <c r="X280" t="s">
        <v>4434</v>
      </c>
      <c r="Y280" t="s">
        <v>27</v>
      </c>
      <c r="Z280" t="s">
        <v>3984</v>
      </c>
      <c r="AA280" s="11" t="e">
        <f>VLOOKUP(W280,#REF!,1,FALSE)</f>
        <v>#REF!</v>
      </c>
    </row>
    <row r="281" spans="22:27" x14ac:dyDescent="0.2">
      <c r="V281" s="5" t="s">
        <v>3985</v>
      </c>
      <c r="W281" t="s">
        <v>4661</v>
      </c>
      <c r="X281" t="s">
        <v>4662</v>
      </c>
      <c r="Y281" t="s">
        <v>27</v>
      </c>
      <c r="Z281" t="s">
        <v>3984</v>
      </c>
      <c r="AA281" s="11" t="e">
        <f>VLOOKUP(W281,#REF!,1,FALSE)</f>
        <v>#REF!</v>
      </c>
    </row>
    <row r="282" spans="22:27" x14ac:dyDescent="0.2">
      <c r="V282" s="5" t="s">
        <v>3985</v>
      </c>
      <c r="W282" t="s">
        <v>4663</v>
      </c>
      <c r="X282" t="s">
        <v>4664</v>
      </c>
      <c r="Y282" t="s">
        <v>27</v>
      </c>
      <c r="Z282" t="s">
        <v>3984</v>
      </c>
      <c r="AA282" s="11" t="e">
        <f>VLOOKUP(W282,#REF!,1,FALSE)</f>
        <v>#REF!</v>
      </c>
    </row>
    <row r="283" spans="22:27" x14ac:dyDescent="0.2">
      <c r="V283" s="5" t="s">
        <v>3985</v>
      </c>
      <c r="W283" t="s">
        <v>4665</v>
      </c>
      <c r="X283" t="s">
        <v>4666</v>
      </c>
      <c r="Y283" t="s">
        <v>27</v>
      </c>
      <c r="Z283" t="s">
        <v>3984</v>
      </c>
      <c r="AA283" s="11" t="e">
        <f>VLOOKUP(W283,#REF!,1,FALSE)</f>
        <v>#REF!</v>
      </c>
    </row>
    <row r="284" spans="22:27" x14ac:dyDescent="0.2">
      <c r="V284" s="5" t="s">
        <v>3985</v>
      </c>
      <c r="W284" t="s">
        <v>4618</v>
      </c>
      <c r="X284" t="s">
        <v>4619</v>
      </c>
      <c r="Y284" t="s">
        <v>27</v>
      </c>
      <c r="Z284" t="s">
        <v>3984</v>
      </c>
      <c r="AA284" s="11" t="e">
        <f>VLOOKUP(W284,#REF!,1,FALSE)</f>
        <v>#REF!</v>
      </c>
    </row>
    <row r="285" spans="22:27" x14ac:dyDescent="0.2">
      <c r="V285" s="5" t="s">
        <v>3985</v>
      </c>
      <c r="W285" t="s">
        <v>4667</v>
      </c>
      <c r="X285" t="s">
        <v>4668</v>
      </c>
      <c r="Y285" t="s">
        <v>27</v>
      </c>
      <c r="Z285" t="s">
        <v>3984</v>
      </c>
      <c r="AA285" s="11" t="e">
        <f>VLOOKUP(W285,#REF!,1,FALSE)</f>
        <v>#REF!</v>
      </c>
    </row>
    <row r="286" spans="22:27" x14ac:dyDescent="0.2">
      <c r="V286" s="5" t="s">
        <v>3985</v>
      </c>
      <c r="W286" t="s">
        <v>4669</v>
      </c>
      <c r="X286" t="s">
        <v>4670</v>
      </c>
      <c r="Y286" t="s">
        <v>27</v>
      </c>
      <c r="Z286" t="s">
        <v>3984</v>
      </c>
      <c r="AA286" s="11" t="e">
        <f>VLOOKUP(W286,#REF!,1,FALSE)</f>
        <v>#REF!</v>
      </c>
    </row>
    <row r="287" spans="22:27" x14ac:dyDescent="0.2">
      <c r="V287" s="5" t="s">
        <v>3985</v>
      </c>
      <c r="W287" t="s">
        <v>4438</v>
      </c>
      <c r="X287" t="s">
        <v>4439</v>
      </c>
      <c r="Y287" t="s">
        <v>27</v>
      </c>
      <c r="Z287" t="s">
        <v>3984</v>
      </c>
      <c r="AA287" s="11" t="e">
        <f>VLOOKUP(W287,#REF!,1,FALSE)</f>
        <v>#REF!</v>
      </c>
    </row>
    <row r="288" spans="22:27" x14ac:dyDescent="0.2">
      <c r="V288" s="5" t="s">
        <v>3985</v>
      </c>
      <c r="W288" t="s">
        <v>4444</v>
      </c>
      <c r="X288" t="s">
        <v>4445</v>
      </c>
      <c r="Y288" t="s">
        <v>27</v>
      </c>
      <c r="Z288" t="s">
        <v>3984</v>
      </c>
      <c r="AA288" s="11" t="e">
        <f>VLOOKUP(W288,#REF!,1,FALSE)</f>
        <v>#REF!</v>
      </c>
    </row>
    <row r="289" spans="22:27" x14ac:dyDescent="0.2">
      <c r="V289" s="5" t="s">
        <v>3985</v>
      </c>
      <c r="W289" t="s">
        <v>4450</v>
      </c>
      <c r="X289" t="s">
        <v>4451</v>
      </c>
      <c r="Y289" t="s">
        <v>27</v>
      </c>
      <c r="Z289" t="s">
        <v>3984</v>
      </c>
      <c r="AA289" s="11" t="e">
        <f>VLOOKUP(W289,#REF!,1,FALSE)</f>
        <v>#REF!</v>
      </c>
    </row>
    <row r="290" spans="22:27" x14ac:dyDescent="0.2">
      <c r="V290" s="5" t="s">
        <v>3985</v>
      </c>
      <c r="W290" t="s">
        <v>4456</v>
      </c>
      <c r="X290" t="s">
        <v>4457</v>
      </c>
      <c r="Y290" t="s">
        <v>27</v>
      </c>
      <c r="Z290" t="s">
        <v>3984</v>
      </c>
      <c r="AA290" s="11" t="e">
        <f>VLOOKUP(W290,#REF!,1,FALSE)</f>
        <v>#REF!</v>
      </c>
    </row>
    <row r="291" spans="22:27" x14ac:dyDescent="0.2">
      <c r="V291" s="5" t="s">
        <v>3985</v>
      </c>
      <c r="W291" t="s">
        <v>4460</v>
      </c>
      <c r="X291" t="s">
        <v>4461</v>
      </c>
      <c r="Y291" t="s">
        <v>27</v>
      </c>
      <c r="Z291" t="s">
        <v>3984</v>
      </c>
      <c r="AA291" s="11" t="e">
        <f>VLOOKUP(W291,#REF!,1,FALSE)</f>
        <v>#REF!</v>
      </c>
    </row>
    <row r="292" spans="22:27" x14ac:dyDescent="0.2">
      <c r="V292" s="5" t="s">
        <v>3985</v>
      </c>
      <c r="W292" t="s">
        <v>4466</v>
      </c>
      <c r="X292" t="s">
        <v>4467</v>
      </c>
      <c r="Y292" t="s">
        <v>27</v>
      </c>
      <c r="Z292" t="s">
        <v>3984</v>
      </c>
      <c r="AA292" s="11" t="e">
        <f>VLOOKUP(W292,#REF!,1,FALSE)</f>
        <v>#REF!</v>
      </c>
    </row>
    <row r="293" spans="22:27" x14ac:dyDescent="0.2">
      <c r="V293" s="5" t="s">
        <v>3985</v>
      </c>
      <c r="W293" t="s">
        <v>4470</v>
      </c>
      <c r="X293" t="s">
        <v>4471</v>
      </c>
      <c r="Y293" t="s">
        <v>27</v>
      </c>
      <c r="Z293" t="s">
        <v>3984</v>
      </c>
      <c r="AA293" s="11" t="e">
        <f>VLOOKUP(W293,#REF!,1,FALSE)</f>
        <v>#REF!</v>
      </c>
    </row>
    <row r="294" spans="22:27" x14ac:dyDescent="0.2">
      <c r="V294" s="5" t="s">
        <v>3985</v>
      </c>
      <c r="W294" t="s">
        <v>4476</v>
      </c>
      <c r="X294" t="s">
        <v>4477</v>
      </c>
      <c r="Y294" t="s">
        <v>27</v>
      </c>
      <c r="Z294" t="s">
        <v>3984</v>
      </c>
      <c r="AA294" s="11" t="e">
        <f>VLOOKUP(W294,#REF!,1,FALSE)</f>
        <v>#REF!</v>
      </c>
    </row>
    <row r="295" spans="22:27" x14ac:dyDescent="0.2">
      <c r="V295" s="5" t="s">
        <v>3985</v>
      </c>
      <c r="W295" t="s">
        <v>4482</v>
      </c>
      <c r="X295" t="s">
        <v>4483</v>
      </c>
      <c r="Y295" t="s">
        <v>27</v>
      </c>
      <c r="Z295" t="s">
        <v>3984</v>
      </c>
      <c r="AA295" s="11" t="e">
        <f>VLOOKUP(W295,#REF!,1,FALSE)</f>
        <v>#REF!</v>
      </c>
    </row>
    <row r="296" spans="22:27" x14ac:dyDescent="0.2">
      <c r="V296" s="5" t="s">
        <v>3985</v>
      </c>
      <c r="W296" t="s">
        <v>4488</v>
      </c>
      <c r="X296" t="s">
        <v>4489</v>
      </c>
      <c r="Y296" t="s">
        <v>27</v>
      </c>
      <c r="Z296" t="s">
        <v>3984</v>
      </c>
      <c r="AA296" s="11" t="e">
        <f>VLOOKUP(W296,#REF!,1,FALSE)</f>
        <v>#REF!</v>
      </c>
    </row>
    <row r="297" spans="22:27" x14ac:dyDescent="0.2">
      <c r="V297" s="5" t="s">
        <v>3985</v>
      </c>
      <c r="W297" t="s">
        <v>4494</v>
      </c>
      <c r="X297" t="s">
        <v>4495</v>
      </c>
      <c r="Y297" t="s">
        <v>27</v>
      </c>
      <c r="Z297" t="s">
        <v>3984</v>
      </c>
      <c r="AA297" s="11" t="e">
        <f>VLOOKUP(W297,#REF!,1,FALSE)</f>
        <v>#REF!</v>
      </c>
    </row>
    <row r="298" spans="22:27" x14ac:dyDescent="0.2">
      <c r="V298" s="5" t="s">
        <v>3985</v>
      </c>
      <c r="W298" t="s">
        <v>4498</v>
      </c>
      <c r="X298" t="s">
        <v>4499</v>
      </c>
      <c r="Y298" t="s">
        <v>27</v>
      </c>
      <c r="Z298" t="s">
        <v>3984</v>
      </c>
      <c r="AA298" s="11" t="e">
        <f>VLOOKUP(W298,#REF!,1,FALSE)</f>
        <v>#REF!</v>
      </c>
    </row>
    <row r="299" spans="22:27" x14ac:dyDescent="0.2">
      <c r="V299" s="5" t="s">
        <v>3985</v>
      </c>
      <c r="W299" t="s">
        <v>4502</v>
      </c>
      <c r="X299" t="s">
        <v>4503</v>
      </c>
      <c r="Y299" t="s">
        <v>27</v>
      </c>
      <c r="Z299" t="s">
        <v>3984</v>
      </c>
      <c r="AA299" s="11" t="e">
        <f>VLOOKUP(W299,#REF!,1,FALSE)</f>
        <v>#REF!</v>
      </c>
    </row>
    <row r="300" spans="22:27" x14ac:dyDescent="0.2">
      <c r="V300" s="5" t="s">
        <v>3985</v>
      </c>
      <c r="W300" t="s">
        <v>4506</v>
      </c>
      <c r="X300" t="s">
        <v>4507</v>
      </c>
      <c r="Y300" t="s">
        <v>27</v>
      </c>
      <c r="Z300" t="s">
        <v>3984</v>
      </c>
      <c r="AA300" s="11" t="e">
        <f>VLOOKUP(W300,#REF!,1,FALSE)</f>
        <v>#REF!</v>
      </c>
    </row>
    <row r="301" spans="22:27" x14ac:dyDescent="0.2">
      <c r="V301" s="5" t="s">
        <v>3985</v>
      </c>
      <c r="W301" t="s">
        <v>4671</v>
      </c>
      <c r="X301" t="s">
        <v>4672</v>
      </c>
      <c r="Y301" t="s">
        <v>27</v>
      </c>
      <c r="Z301" t="s">
        <v>3984</v>
      </c>
      <c r="AA301" s="11" t="e">
        <f>VLOOKUP(W301,#REF!,1,FALSE)</f>
        <v>#REF!</v>
      </c>
    </row>
    <row r="302" spans="22:27" x14ac:dyDescent="0.2">
      <c r="V302" s="5" t="s">
        <v>3985</v>
      </c>
      <c r="W302" t="s">
        <v>4673</v>
      </c>
      <c r="X302" t="s">
        <v>4674</v>
      </c>
      <c r="Y302" t="s">
        <v>27</v>
      </c>
      <c r="Z302" t="s">
        <v>3984</v>
      </c>
      <c r="AA302" s="11" t="e">
        <f>VLOOKUP(W302,#REF!,1,FALSE)</f>
        <v>#REF!</v>
      </c>
    </row>
    <row r="303" spans="22:27" x14ac:dyDescent="0.2">
      <c r="V303" s="5" t="s">
        <v>3985</v>
      </c>
      <c r="W303" t="s">
        <v>4410</v>
      </c>
      <c r="X303" t="s">
        <v>4675</v>
      </c>
      <c r="Y303" t="s">
        <v>27</v>
      </c>
      <c r="Z303" t="s">
        <v>3984</v>
      </c>
      <c r="AA303" s="11" t="e">
        <f>VLOOKUP(W303,#REF!,1,FALSE)</f>
        <v>#REF!</v>
      </c>
    </row>
    <row r="304" spans="22:27" x14ac:dyDescent="0.2">
      <c r="V304" s="5" t="s">
        <v>3985</v>
      </c>
      <c r="W304" t="s">
        <v>4676</v>
      </c>
      <c r="X304" t="s">
        <v>4677</v>
      </c>
      <c r="Y304" t="s">
        <v>27</v>
      </c>
      <c r="Z304" t="s">
        <v>3984</v>
      </c>
      <c r="AA304" s="11" t="e">
        <f>VLOOKUP(W304,#REF!,1,FALSE)</f>
        <v>#REF!</v>
      </c>
    </row>
    <row r="305" spans="22:27" x14ac:dyDescent="0.2">
      <c r="V305" s="5" t="s">
        <v>3985</v>
      </c>
      <c r="W305" t="s">
        <v>4678</v>
      </c>
      <c r="X305" t="s">
        <v>4679</v>
      </c>
      <c r="Y305" t="s">
        <v>27</v>
      </c>
      <c r="Z305" t="s">
        <v>3984</v>
      </c>
      <c r="AA305" s="11" t="e">
        <f>VLOOKUP(W305,#REF!,1,FALSE)</f>
        <v>#REF!</v>
      </c>
    </row>
    <row r="306" spans="22:27" x14ac:dyDescent="0.2">
      <c r="V306" s="5" t="s">
        <v>3985</v>
      </c>
      <c r="W306" t="s">
        <v>3981</v>
      </c>
      <c r="X306" t="s">
        <v>4510</v>
      </c>
      <c r="Y306" t="s">
        <v>42</v>
      </c>
      <c r="Z306" t="s">
        <v>3984</v>
      </c>
      <c r="AA306" s="11" t="e">
        <f>VLOOKUP(W306,#REF!,1,FALSE)</f>
        <v>#REF!</v>
      </c>
    </row>
    <row r="307" spans="22:27" x14ac:dyDescent="0.2">
      <c r="V307" s="5" t="s">
        <v>3985</v>
      </c>
      <c r="W307" t="s">
        <v>4513</v>
      </c>
      <c r="X307" t="s">
        <v>4514</v>
      </c>
      <c r="Y307" t="s">
        <v>27</v>
      </c>
      <c r="Z307" t="s">
        <v>3984</v>
      </c>
      <c r="AA307" s="11" t="e">
        <f>VLOOKUP(W307,#REF!,1,FALSE)</f>
        <v>#REF!</v>
      </c>
    </row>
    <row r="308" spans="22:27" x14ac:dyDescent="0.2">
      <c r="V308" s="5" t="s">
        <v>3985</v>
      </c>
      <c r="W308" t="s">
        <v>4517</v>
      </c>
      <c r="X308" t="s">
        <v>4518</v>
      </c>
      <c r="Y308" t="s">
        <v>27</v>
      </c>
      <c r="Z308" t="s">
        <v>3984</v>
      </c>
      <c r="AA308" s="11" t="e">
        <f>VLOOKUP(W308,#REF!,1,FALSE)</f>
        <v>#REF!</v>
      </c>
    </row>
    <row r="309" spans="22:27" x14ac:dyDescent="0.2">
      <c r="V309" s="5" t="s">
        <v>3995</v>
      </c>
      <c r="W309" t="s">
        <v>4422</v>
      </c>
      <c r="X309" t="s">
        <v>4680</v>
      </c>
      <c r="Y309" t="s">
        <v>27</v>
      </c>
      <c r="Z309" t="s">
        <v>3994</v>
      </c>
      <c r="AA309" s="11" t="e">
        <f>VLOOKUP(W309,#REF!,1,FALSE)</f>
        <v>#REF!</v>
      </c>
    </row>
    <row r="310" spans="22:27" x14ac:dyDescent="0.2">
      <c r="V310" s="5" t="s">
        <v>3995</v>
      </c>
      <c r="W310" t="s">
        <v>4428</v>
      </c>
      <c r="X310" t="s">
        <v>4681</v>
      </c>
      <c r="Y310" t="s">
        <v>27</v>
      </c>
      <c r="Z310" t="s">
        <v>3994</v>
      </c>
      <c r="AA310" s="11" t="e">
        <f>VLOOKUP(W310,#REF!,1,FALSE)</f>
        <v>#REF!</v>
      </c>
    </row>
    <row r="311" spans="22:27" x14ac:dyDescent="0.2">
      <c r="V311" s="5" t="s">
        <v>3995</v>
      </c>
      <c r="W311" t="s">
        <v>4682</v>
      </c>
      <c r="X311" t="s">
        <v>4683</v>
      </c>
      <c r="Y311" t="s">
        <v>27</v>
      </c>
      <c r="Z311" t="s">
        <v>3994</v>
      </c>
      <c r="AA311" s="11" t="e">
        <f>VLOOKUP(W311,#REF!,1,FALSE)</f>
        <v>#REF!</v>
      </c>
    </row>
    <row r="312" spans="22:27" x14ac:dyDescent="0.2">
      <c r="V312" s="5" t="s">
        <v>3995</v>
      </c>
      <c r="W312" t="s">
        <v>4433</v>
      </c>
      <c r="X312" t="s">
        <v>4684</v>
      </c>
      <c r="Y312" t="s">
        <v>27</v>
      </c>
      <c r="Z312" t="s">
        <v>3994</v>
      </c>
      <c r="AA312" s="11" t="e">
        <f>VLOOKUP(W312,#REF!,1,FALSE)</f>
        <v>#REF!</v>
      </c>
    </row>
    <row r="313" spans="22:27" x14ac:dyDescent="0.2">
      <c r="V313" s="5" t="s">
        <v>3995</v>
      </c>
      <c r="W313" t="s">
        <v>4437</v>
      </c>
      <c r="X313" t="s">
        <v>4685</v>
      </c>
      <c r="Y313" t="s">
        <v>27</v>
      </c>
      <c r="Z313" t="s">
        <v>3994</v>
      </c>
      <c r="AA313" s="11" t="e">
        <f>VLOOKUP(W313,#REF!,1,FALSE)</f>
        <v>#REF!</v>
      </c>
    </row>
    <row r="314" spans="22:27" x14ac:dyDescent="0.2">
      <c r="V314" s="5" t="s">
        <v>3995</v>
      </c>
      <c r="W314" t="s">
        <v>4442</v>
      </c>
      <c r="X314" t="s">
        <v>4686</v>
      </c>
      <c r="Y314" t="s">
        <v>27</v>
      </c>
      <c r="Z314" t="s">
        <v>3994</v>
      </c>
      <c r="AA314" s="11" t="e">
        <f>VLOOKUP(W314,#REF!,1,FALSE)</f>
        <v>#REF!</v>
      </c>
    </row>
    <row r="315" spans="22:27" x14ac:dyDescent="0.2">
      <c r="V315" s="5" t="s">
        <v>3995</v>
      </c>
      <c r="W315" t="s">
        <v>4448</v>
      </c>
      <c r="X315" t="s">
        <v>4687</v>
      </c>
      <c r="Y315" t="s">
        <v>27</v>
      </c>
      <c r="Z315" t="s">
        <v>3994</v>
      </c>
      <c r="AA315" s="11" t="e">
        <f>VLOOKUP(W315,#REF!,1,FALSE)</f>
        <v>#REF!</v>
      </c>
    </row>
    <row r="316" spans="22:27" x14ac:dyDescent="0.2">
      <c r="V316" s="5" t="s">
        <v>3995</v>
      </c>
      <c r="W316" t="s">
        <v>4454</v>
      </c>
      <c r="X316" t="s">
        <v>4688</v>
      </c>
      <c r="Y316" t="s">
        <v>27</v>
      </c>
      <c r="Z316" t="s">
        <v>3994</v>
      </c>
      <c r="AA316" s="11" t="e">
        <f>VLOOKUP(W316,#REF!,1,FALSE)</f>
        <v>#REF!</v>
      </c>
    </row>
    <row r="317" spans="22:27" x14ac:dyDescent="0.2">
      <c r="V317" s="5" t="s">
        <v>4013</v>
      </c>
      <c r="W317" t="s">
        <v>4504</v>
      </c>
      <c r="X317" t="s">
        <v>4505</v>
      </c>
      <c r="Y317" t="s">
        <v>27</v>
      </c>
      <c r="Z317" t="s">
        <v>4012</v>
      </c>
      <c r="AA317" s="11" t="e">
        <f>VLOOKUP(W317,#REF!,1,FALSE)</f>
        <v>#REF!</v>
      </c>
    </row>
    <row r="318" spans="22:27" x14ac:dyDescent="0.2">
      <c r="V318" s="5" t="s">
        <v>4013</v>
      </c>
      <c r="W318" t="s">
        <v>4508</v>
      </c>
      <c r="X318" t="s">
        <v>4509</v>
      </c>
      <c r="Y318" t="s">
        <v>27</v>
      </c>
      <c r="Z318" t="s">
        <v>4012</v>
      </c>
      <c r="AA318" s="11" t="e">
        <f>VLOOKUP(W318,#REF!,1,FALSE)</f>
        <v>#REF!</v>
      </c>
    </row>
    <row r="319" spans="22:27" x14ac:dyDescent="0.2">
      <c r="V319" s="5" t="s">
        <v>4013</v>
      </c>
      <c r="W319" t="s">
        <v>4444</v>
      </c>
      <c r="X319" t="s">
        <v>4689</v>
      </c>
      <c r="Y319" t="s">
        <v>27</v>
      </c>
      <c r="Z319" t="s">
        <v>4012</v>
      </c>
      <c r="AA319" s="11" t="e">
        <f>VLOOKUP(W319,#REF!,1,FALSE)</f>
        <v>#REF!</v>
      </c>
    </row>
    <row r="320" spans="22:27" x14ac:dyDescent="0.2">
      <c r="V320" s="5" t="s">
        <v>4013</v>
      </c>
      <c r="W320" t="s">
        <v>4456</v>
      </c>
      <c r="X320" t="s">
        <v>4690</v>
      </c>
      <c r="Y320" t="s">
        <v>27</v>
      </c>
      <c r="Z320" t="s">
        <v>4012</v>
      </c>
      <c r="AA320" s="11" t="e">
        <f>VLOOKUP(W320,#REF!,1,FALSE)</f>
        <v>#REF!</v>
      </c>
    </row>
    <row r="321" spans="22:27" x14ac:dyDescent="0.2">
      <c r="V321" s="5" t="s">
        <v>4013</v>
      </c>
      <c r="W321" t="s">
        <v>4691</v>
      </c>
      <c r="X321" t="s">
        <v>4692</v>
      </c>
      <c r="Y321" t="s">
        <v>27</v>
      </c>
      <c r="Z321" t="s">
        <v>4012</v>
      </c>
      <c r="AA321" s="11" t="e">
        <f>VLOOKUP(W321,#REF!,1,FALSE)</f>
        <v>#REF!</v>
      </c>
    </row>
    <row r="322" spans="22:27" x14ac:dyDescent="0.2">
      <c r="V322" s="5" t="s">
        <v>4013</v>
      </c>
      <c r="W322" t="s">
        <v>4693</v>
      </c>
      <c r="X322" t="s">
        <v>4694</v>
      </c>
      <c r="Y322" t="s">
        <v>27</v>
      </c>
      <c r="Z322" t="s">
        <v>4012</v>
      </c>
      <c r="AA322" s="11" t="e">
        <f>VLOOKUP(W322,#REF!,1,FALSE)</f>
        <v>#REF!</v>
      </c>
    </row>
    <row r="323" spans="22:27" x14ac:dyDescent="0.2">
      <c r="V323" s="5" t="s">
        <v>4013</v>
      </c>
      <c r="W323" t="s">
        <v>4695</v>
      </c>
      <c r="X323" t="s">
        <v>4696</v>
      </c>
      <c r="Y323" t="s">
        <v>27</v>
      </c>
      <c r="Z323" t="s">
        <v>4012</v>
      </c>
      <c r="AA323" s="11" t="e">
        <f>VLOOKUP(W323,#REF!,1,FALSE)</f>
        <v>#REF!</v>
      </c>
    </row>
    <row r="324" spans="22:27" x14ac:dyDescent="0.2">
      <c r="V324" s="5" t="s">
        <v>4013</v>
      </c>
      <c r="W324" t="s">
        <v>4697</v>
      </c>
      <c r="X324" t="s">
        <v>4698</v>
      </c>
      <c r="Y324" t="s">
        <v>27</v>
      </c>
      <c r="Z324" t="s">
        <v>4012</v>
      </c>
      <c r="AA324" s="11" t="e">
        <f>VLOOKUP(W324,#REF!,1,FALSE)</f>
        <v>#REF!</v>
      </c>
    </row>
    <row r="325" spans="22:27" x14ac:dyDescent="0.2">
      <c r="V325" s="5" t="s">
        <v>4013</v>
      </c>
      <c r="W325" t="s">
        <v>4699</v>
      </c>
      <c r="X325" t="s">
        <v>4700</v>
      </c>
      <c r="Y325" t="s">
        <v>27</v>
      </c>
      <c r="Z325" t="s">
        <v>4012</v>
      </c>
      <c r="AA325" s="11" t="e">
        <f>VLOOKUP(W325,#REF!,1,FALSE)</f>
        <v>#REF!</v>
      </c>
    </row>
    <row r="326" spans="22:27" x14ac:dyDescent="0.2">
      <c r="V326" s="5" t="s">
        <v>4063</v>
      </c>
      <c r="W326" t="s">
        <v>4701</v>
      </c>
      <c r="X326" t="s">
        <v>4702</v>
      </c>
      <c r="Y326" t="s">
        <v>27</v>
      </c>
      <c r="Z326" t="s">
        <v>4062</v>
      </c>
      <c r="AA326" s="11" t="e">
        <f>VLOOKUP(W326,#REF!,1,FALSE)</f>
        <v>#REF!</v>
      </c>
    </row>
    <row r="327" spans="22:27" x14ac:dyDescent="0.2">
      <c r="V327" s="5" t="s">
        <v>4063</v>
      </c>
      <c r="W327" t="s">
        <v>4703</v>
      </c>
      <c r="X327" t="s">
        <v>4704</v>
      </c>
      <c r="Y327" t="s">
        <v>27</v>
      </c>
      <c r="Z327" t="s">
        <v>4062</v>
      </c>
      <c r="AA327" s="11" t="e">
        <f>VLOOKUP(W327,#REF!,1,FALSE)</f>
        <v>#REF!</v>
      </c>
    </row>
    <row r="328" spans="22:27" x14ac:dyDescent="0.2">
      <c r="V328" s="5" t="s">
        <v>4063</v>
      </c>
      <c r="W328" t="s">
        <v>4705</v>
      </c>
      <c r="X328" t="s">
        <v>4706</v>
      </c>
      <c r="Y328" t="s">
        <v>27</v>
      </c>
      <c r="Z328" t="s">
        <v>4062</v>
      </c>
      <c r="AA328" s="11" t="e">
        <f>VLOOKUP(W328,#REF!,1,FALSE)</f>
        <v>#REF!</v>
      </c>
    </row>
    <row r="329" spans="22:27" x14ac:dyDescent="0.2">
      <c r="V329" s="5" t="s">
        <v>4063</v>
      </c>
      <c r="W329" t="s">
        <v>4707</v>
      </c>
      <c r="X329" t="s">
        <v>4708</v>
      </c>
      <c r="Y329" t="s">
        <v>27</v>
      </c>
      <c r="Z329" t="s">
        <v>4062</v>
      </c>
      <c r="AA329" s="11" t="e">
        <f>VLOOKUP(W329,#REF!,1,FALSE)</f>
        <v>#REF!</v>
      </c>
    </row>
    <row r="330" spans="22:27" x14ac:dyDescent="0.2">
      <c r="V330" s="5" t="s">
        <v>4063</v>
      </c>
      <c r="W330" t="s">
        <v>4709</v>
      </c>
      <c r="X330" t="s">
        <v>4710</v>
      </c>
      <c r="Y330" t="s">
        <v>27</v>
      </c>
      <c r="Z330" t="s">
        <v>4062</v>
      </c>
      <c r="AA330" s="11" t="e">
        <f>VLOOKUP(W330,#REF!,1,FALSE)</f>
        <v>#REF!</v>
      </c>
    </row>
    <row r="331" spans="22:27" x14ac:dyDescent="0.2">
      <c r="V331" s="5" t="s">
        <v>4063</v>
      </c>
      <c r="W331" t="s">
        <v>4711</v>
      </c>
      <c r="X331" t="s">
        <v>4712</v>
      </c>
      <c r="Y331" t="s">
        <v>27</v>
      </c>
      <c r="Z331" t="s">
        <v>4062</v>
      </c>
      <c r="AA331" s="11" t="e">
        <f>VLOOKUP(W331,#REF!,1,FALSE)</f>
        <v>#REF!</v>
      </c>
    </row>
    <row r="332" spans="22:27" x14ac:dyDescent="0.2">
      <c r="V332" s="5" t="s">
        <v>4072</v>
      </c>
      <c r="W332" t="s">
        <v>4713</v>
      </c>
      <c r="X332" t="s">
        <v>4714</v>
      </c>
      <c r="Y332" t="s">
        <v>27</v>
      </c>
      <c r="Z332" t="s">
        <v>4071</v>
      </c>
      <c r="AA332" s="11" t="e">
        <f>VLOOKUP(W332,#REF!,1,FALSE)</f>
        <v>#REF!</v>
      </c>
    </row>
    <row r="333" spans="22:27" x14ac:dyDescent="0.2">
      <c r="V333" s="14" t="s">
        <v>3935</v>
      </c>
      <c r="W333" s="15">
        <v>250</v>
      </c>
      <c r="X333" s="15" t="s">
        <v>3896</v>
      </c>
      <c r="Y333" s="15" t="s">
        <v>42</v>
      </c>
      <c r="Z333" s="15" t="s">
        <v>3936</v>
      </c>
      <c r="AA333" s="11" t="e">
        <f>VLOOKUP(W333,#REF!,1,FALSE)</f>
        <v>#REF!</v>
      </c>
    </row>
    <row r="334" spans="22:27" x14ac:dyDescent="0.2">
      <c r="V334" s="5" t="s">
        <v>3935</v>
      </c>
      <c r="W334" t="s">
        <v>4016</v>
      </c>
      <c r="X334" t="s">
        <v>4017</v>
      </c>
      <c r="Y334" t="s">
        <v>27</v>
      </c>
      <c r="Z334" t="s">
        <v>4020</v>
      </c>
      <c r="AA334" s="11" t="e">
        <f>VLOOKUP(W334,#REF!,1,FALSE)</f>
        <v>#REF!</v>
      </c>
    </row>
    <row r="335" spans="22:27" x14ac:dyDescent="0.2">
      <c r="V335" s="5" t="s">
        <v>3935</v>
      </c>
      <c r="W335" t="s">
        <v>3851</v>
      </c>
      <c r="X335" t="s">
        <v>3852</v>
      </c>
      <c r="Y335" t="s">
        <v>27</v>
      </c>
      <c r="Z335" t="s">
        <v>4020</v>
      </c>
      <c r="AA335" s="11" t="e">
        <f>VLOOKUP(W335,#REF!,1,FALSE)</f>
        <v>#REF!</v>
      </c>
    </row>
    <row r="336" spans="22:27" x14ac:dyDescent="0.2">
      <c r="V336" s="5" t="s">
        <v>3935</v>
      </c>
      <c r="W336" t="s">
        <v>4091</v>
      </c>
      <c r="X336" t="s">
        <v>4715</v>
      </c>
      <c r="Y336" t="s">
        <v>42</v>
      </c>
      <c r="Z336" t="s">
        <v>4020</v>
      </c>
      <c r="AA336" s="11" t="e">
        <f>VLOOKUP(W336,#REF!,1,FALSE)</f>
        <v>#REF!</v>
      </c>
    </row>
    <row r="337" spans="22:27" x14ac:dyDescent="0.2">
      <c r="V337" s="5" t="s">
        <v>3935</v>
      </c>
      <c r="W337" t="s">
        <v>3950</v>
      </c>
      <c r="X337" t="s">
        <v>3951</v>
      </c>
      <c r="Y337" t="s">
        <v>27</v>
      </c>
      <c r="Z337" t="s">
        <v>4020</v>
      </c>
      <c r="AA337" s="11" t="e">
        <f>VLOOKUP(W337,#REF!,1,FALSE)</f>
        <v>#REF!</v>
      </c>
    </row>
    <row r="338" spans="22:27" x14ac:dyDescent="0.2">
      <c r="V338" s="5" t="s">
        <v>3935</v>
      </c>
      <c r="W338" t="s">
        <v>3861</v>
      </c>
      <c r="X338" t="s">
        <v>3862</v>
      </c>
      <c r="Y338" t="s">
        <v>27</v>
      </c>
      <c r="Z338" t="s">
        <v>4020</v>
      </c>
      <c r="AA338" s="11" t="e">
        <f>VLOOKUP(W338,#REF!,1,FALSE)</f>
        <v>#REF!</v>
      </c>
    </row>
    <row r="339" spans="22:27" x14ac:dyDescent="0.2">
      <c r="V339" s="5" t="s">
        <v>3935</v>
      </c>
      <c r="W339" t="s">
        <v>4716</v>
      </c>
      <c r="X339" t="s">
        <v>4717</v>
      </c>
      <c r="Y339" t="s">
        <v>42</v>
      </c>
      <c r="Z339" t="s">
        <v>4020</v>
      </c>
      <c r="AA339" s="11" t="e">
        <f>VLOOKUP(W339,#REF!,1,FALSE)</f>
        <v>#REF!</v>
      </c>
    </row>
    <row r="340" spans="22:27" x14ac:dyDescent="0.2">
      <c r="V340" s="5" t="s">
        <v>3935</v>
      </c>
      <c r="W340" t="s">
        <v>3868</v>
      </c>
      <c r="X340" t="s">
        <v>3869</v>
      </c>
      <c r="Y340" t="s">
        <v>27</v>
      </c>
      <c r="Z340" t="s">
        <v>4020</v>
      </c>
      <c r="AA340" s="11" t="e">
        <f>VLOOKUP(W340,#REF!,1,FALSE)</f>
        <v>#REF!</v>
      </c>
    </row>
    <row r="341" spans="22:27" x14ac:dyDescent="0.2">
      <c r="V341" s="5" t="s">
        <v>3935</v>
      </c>
      <c r="W341" t="s">
        <v>4655</v>
      </c>
      <c r="X341" t="s">
        <v>4656</v>
      </c>
      <c r="Y341" t="s">
        <v>27</v>
      </c>
      <c r="Z341" t="s">
        <v>4020</v>
      </c>
      <c r="AA341" s="11" t="e">
        <f>VLOOKUP(W341,#REF!,1,FALSE)</f>
        <v>#REF!</v>
      </c>
    </row>
    <row r="342" spans="22:27" x14ac:dyDescent="0.2">
      <c r="V342" s="5" t="s">
        <v>3935</v>
      </c>
      <c r="W342" t="s">
        <v>4274</v>
      </c>
      <c r="X342" t="s">
        <v>4353</v>
      </c>
      <c r="Y342" t="s">
        <v>27</v>
      </c>
      <c r="Z342" t="s">
        <v>4020</v>
      </c>
      <c r="AA342" s="11" t="e">
        <f>VLOOKUP(W342,#REF!,1,FALSE)</f>
        <v>#REF!</v>
      </c>
    </row>
    <row r="343" spans="22:27" x14ac:dyDescent="0.2">
      <c r="V343" s="5" t="s">
        <v>3935</v>
      </c>
      <c r="W343" t="s">
        <v>4358</v>
      </c>
      <c r="X343" t="s">
        <v>4359</v>
      </c>
      <c r="Y343" t="s">
        <v>27</v>
      </c>
      <c r="Z343" t="s">
        <v>4020</v>
      </c>
      <c r="AA343" s="11" t="e">
        <f>VLOOKUP(W343,#REF!,1,FALSE)</f>
        <v>#REF!</v>
      </c>
    </row>
    <row r="344" spans="22:27" x14ac:dyDescent="0.2">
      <c r="V344" s="5" t="s">
        <v>3935</v>
      </c>
      <c r="W344" t="s">
        <v>4364</v>
      </c>
      <c r="X344" t="s">
        <v>4365</v>
      </c>
      <c r="Y344" t="s">
        <v>27</v>
      </c>
      <c r="Z344" t="s">
        <v>4020</v>
      </c>
      <c r="AA344" s="11" t="e">
        <f>VLOOKUP(W344,#REF!,1,FALSE)</f>
        <v>#REF!</v>
      </c>
    </row>
    <row r="345" spans="22:27" x14ac:dyDescent="0.2">
      <c r="V345" s="5" t="s">
        <v>3935</v>
      </c>
      <c r="W345" t="s">
        <v>4369</v>
      </c>
      <c r="X345" t="s">
        <v>4370</v>
      </c>
      <c r="Y345" t="s">
        <v>27</v>
      </c>
      <c r="Z345" t="s">
        <v>4020</v>
      </c>
      <c r="AA345" s="11" t="e">
        <f>VLOOKUP(W345,#REF!,1,FALSE)</f>
        <v>#REF!</v>
      </c>
    </row>
    <row r="346" spans="22:27" x14ac:dyDescent="0.2">
      <c r="V346" s="5" t="s">
        <v>3935</v>
      </c>
      <c r="W346" t="s">
        <v>4375</v>
      </c>
      <c r="X346" t="s">
        <v>4376</v>
      </c>
      <c r="Y346" t="s">
        <v>27</v>
      </c>
      <c r="Z346" t="s">
        <v>4020</v>
      </c>
      <c r="AA346" s="11" t="e">
        <f>VLOOKUP(W346,#REF!,1,FALSE)</f>
        <v>#REF!</v>
      </c>
    </row>
    <row r="347" spans="22:27" x14ac:dyDescent="0.2">
      <c r="V347" s="5" t="s">
        <v>3935</v>
      </c>
      <c r="W347" t="s">
        <v>4381</v>
      </c>
      <c r="X347" t="s">
        <v>4382</v>
      </c>
      <c r="Y347" t="s">
        <v>27</v>
      </c>
      <c r="Z347" t="s">
        <v>4020</v>
      </c>
      <c r="AA347" s="11" t="e">
        <f>VLOOKUP(W347,#REF!,1,FALSE)</f>
        <v>#REF!</v>
      </c>
    </row>
    <row r="348" spans="22:27" x14ac:dyDescent="0.2">
      <c r="V348" s="5" t="s">
        <v>3935</v>
      </c>
      <c r="W348" t="s">
        <v>4387</v>
      </c>
      <c r="X348" t="s">
        <v>4388</v>
      </c>
      <c r="Y348" t="s">
        <v>27</v>
      </c>
      <c r="Z348" t="s">
        <v>4020</v>
      </c>
      <c r="AA348" s="11" t="e">
        <f>VLOOKUP(W348,#REF!,1,FALSE)</f>
        <v>#REF!</v>
      </c>
    </row>
    <row r="349" spans="22:27" x14ac:dyDescent="0.2">
      <c r="V349" s="5" t="s">
        <v>3935</v>
      </c>
      <c r="W349" t="s">
        <v>4393</v>
      </c>
      <c r="X349" t="s">
        <v>4394</v>
      </c>
      <c r="Y349" t="s">
        <v>27</v>
      </c>
      <c r="Z349" t="s">
        <v>4020</v>
      </c>
      <c r="AA349" s="11" t="e">
        <f>VLOOKUP(W349,#REF!,1,FALSE)</f>
        <v>#REF!</v>
      </c>
    </row>
    <row r="350" spans="22:27" x14ac:dyDescent="0.2">
      <c r="V350" s="5" t="s">
        <v>3935</v>
      </c>
      <c r="W350" t="s">
        <v>4399</v>
      </c>
      <c r="X350" t="s">
        <v>4400</v>
      </c>
      <c r="Y350" t="s">
        <v>27</v>
      </c>
      <c r="Z350" t="s">
        <v>4020</v>
      </c>
      <c r="AA350" s="11" t="e">
        <f>VLOOKUP(W350,#REF!,1,FALSE)</f>
        <v>#REF!</v>
      </c>
    </row>
    <row r="351" spans="22:27" x14ac:dyDescent="0.2">
      <c r="V351" s="5" t="s">
        <v>3935</v>
      </c>
      <c r="W351" t="s">
        <v>4137</v>
      </c>
      <c r="X351" t="s">
        <v>4138</v>
      </c>
      <c r="Y351" t="s">
        <v>27</v>
      </c>
      <c r="Z351" t="s">
        <v>4020</v>
      </c>
      <c r="AA351" s="11" t="e">
        <f>VLOOKUP(W351,#REF!,1,FALSE)</f>
        <v>#REF!</v>
      </c>
    </row>
    <row r="352" spans="22:27" x14ac:dyDescent="0.2">
      <c r="V352" s="5" t="s">
        <v>3935</v>
      </c>
      <c r="W352" t="s">
        <v>4143</v>
      </c>
      <c r="X352" t="s">
        <v>4144</v>
      </c>
      <c r="Y352" t="s">
        <v>27</v>
      </c>
      <c r="Z352" t="s">
        <v>4020</v>
      </c>
      <c r="AA352" s="11" t="e">
        <f>VLOOKUP(W352,#REF!,1,FALSE)</f>
        <v>#REF!</v>
      </c>
    </row>
    <row r="353" spans="22:27" x14ac:dyDescent="0.2">
      <c r="V353" s="5" t="s">
        <v>3935</v>
      </c>
      <c r="W353" t="s">
        <v>4412</v>
      </c>
      <c r="X353" t="s">
        <v>4413</v>
      </c>
      <c r="Y353" t="s">
        <v>27</v>
      </c>
      <c r="Z353" t="s">
        <v>4020</v>
      </c>
      <c r="AA353" s="11" t="e">
        <f>VLOOKUP(W353,#REF!,1,FALSE)</f>
        <v>#REF!</v>
      </c>
    </row>
    <row r="354" spans="22:27" x14ac:dyDescent="0.2">
      <c r="V354" s="5" t="s">
        <v>3935</v>
      </c>
      <c r="W354" t="s">
        <v>4418</v>
      </c>
      <c r="X354" t="s">
        <v>4419</v>
      </c>
      <c r="Y354" t="s">
        <v>27</v>
      </c>
      <c r="Z354" t="s">
        <v>4020</v>
      </c>
      <c r="AA354" s="11" t="e">
        <f>VLOOKUP(W354,#REF!,1,FALSE)</f>
        <v>#REF!</v>
      </c>
    </row>
    <row r="355" spans="22:27" x14ac:dyDescent="0.2">
      <c r="V355" s="5" t="s">
        <v>3935</v>
      </c>
      <c r="W355" t="s">
        <v>4424</v>
      </c>
      <c r="X355" t="s">
        <v>4425</v>
      </c>
      <c r="Y355" t="s">
        <v>27</v>
      </c>
      <c r="Z355" t="s">
        <v>4020</v>
      </c>
      <c r="AA355" s="11" t="e">
        <f>VLOOKUP(W355,#REF!,1,FALSE)</f>
        <v>#REF!</v>
      </c>
    </row>
    <row r="356" spans="22:27" x14ac:dyDescent="0.2">
      <c r="V356" s="5" t="s">
        <v>3935</v>
      </c>
      <c r="W356" t="s">
        <v>4244</v>
      </c>
      <c r="X356" t="s">
        <v>4430</v>
      </c>
      <c r="Y356" t="s">
        <v>27</v>
      </c>
      <c r="Z356" t="s">
        <v>4020</v>
      </c>
      <c r="AA356" s="11" t="e">
        <f>VLOOKUP(W356,#REF!,1,FALSE)</f>
        <v>#REF!</v>
      </c>
    </row>
    <row r="357" spans="22:27" x14ac:dyDescent="0.2">
      <c r="V357" s="5" t="s">
        <v>3935</v>
      </c>
      <c r="W357" t="s">
        <v>4395</v>
      </c>
      <c r="X357" t="s">
        <v>4434</v>
      </c>
      <c r="Y357" t="s">
        <v>27</v>
      </c>
      <c r="Z357" t="s">
        <v>4020</v>
      </c>
      <c r="AA357" s="11" t="e">
        <f>VLOOKUP(W357,#REF!,1,FALSE)</f>
        <v>#REF!</v>
      </c>
    </row>
    <row r="358" spans="22:27" x14ac:dyDescent="0.2">
      <c r="V358" s="5" t="s">
        <v>3935</v>
      </c>
      <c r="W358" t="s">
        <v>4663</v>
      </c>
      <c r="X358" t="s">
        <v>4664</v>
      </c>
      <c r="Y358" t="s">
        <v>27</v>
      </c>
      <c r="Z358" t="s">
        <v>4020</v>
      </c>
      <c r="AA358" s="11" t="e">
        <f>VLOOKUP(W358,#REF!,1,FALSE)</f>
        <v>#REF!</v>
      </c>
    </row>
    <row r="359" spans="22:27" x14ac:dyDescent="0.2">
      <c r="V359" s="5" t="s">
        <v>3935</v>
      </c>
      <c r="W359" t="s">
        <v>4438</v>
      </c>
      <c r="X359" t="s">
        <v>4439</v>
      </c>
      <c r="Y359" t="s">
        <v>27</v>
      </c>
      <c r="Z359" t="s">
        <v>4020</v>
      </c>
      <c r="AA359" s="11" t="e">
        <f>VLOOKUP(W359,#REF!,1,FALSE)</f>
        <v>#REF!</v>
      </c>
    </row>
    <row r="360" spans="22:27" x14ac:dyDescent="0.2">
      <c r="V360" s="5" t="s">
        <v>3935</v>
      </c>
      <c r="W360" t="s">
        <v>4444</v>
      </c>
      <c r="X360" t="s">
        <v>4445</v>
      </c>
      <c r="Y360" t="s">
        <v>27</v>
      </c>
      <c r="Z360" t="s">
        <v>4020</v>
      </c>
      <c r="AA360" s="11" t="e">
        <f>VLOOKUP(W360,#REF!,1,FALSE)</f>
        <v>#REF!</v>
      </c>
    </row>
    <row r="361" spans="22:27" x14ac:dyDescent="0.2">
      <c r="V361" s="5" t="s">
        <v>3935</v>
      </c>
      <c r="W361" t="s">
        <v>4450</v>
      </c>
      <c r="X361" t="s">
        <v>4451</v>
      </c>
      <c r="Y361" t="s">
        <v>27</v>
      </c>
      <c r="Z361" t="s">
        <v>4020</v>
      </c>
      <c r="AA361" s="11" t="e">
        <f>VLOOKUP(W361,#REF!,1,FALSE)</f>
        <v>#REF!</v>
      </c>
    </row>
    <row r="362" spans="22:27" x14ac:dyDescent="0.2">
      <c r="V362" s="5" t="s">
        <v>3935</v>
      </c>
      <c r="W362" t="s">
        <v>4456</v>
      </c>
      <c r="X362" t="s">
        <v>4457</v>
      </c>
      <c r="Y362" t="s">
        <v>27</v>
      </c>
      <c r="Z362" t="s">
        <v>4020</v>
      </c>
      <c r="AA362" s="11" t="e">
        <f>VLOOKUP(W362,#REF!,1,FALSE)</f>
        <v>#REF!</v>
      </c>
    </row>
    <row r="363" spans="22:27" x14ac:dyDescent="0.2">
      <c r="V363" s="5" t="s">
        <v>3935</v>
      </c>
      <c r="W363" t="s">
        <v>4460</v>
      </c>
      <c r="X363" t="s">
        <v>4461</v>
      </c>
      <c r="Y363" t="s">
        <v>27</v>
      </c>
      <c r="Z363" t="s">
        <v>4020</v>
      </c>
      <c r="AA363" s="11" t="e">
        <f>VLOOKUP(W363,#REF!,1,FALSE)</f>
        <v>#REF!</v>
      </c>
    </row>
    <row r="364" spans="22:27" x14ac:dyDescent="0.2">
      <c r="V364" s="5" t="s">
        <v>3935</v>
      </c>
      <c r="W364" t="s">
        <v>4466</v>
      </c>
      <c r="X364" t="s">
        <v>4467</v>
      </c>
      <c r="Y364" t="s">
        <v>27</v>
      </c>
      <c r="Z364" t="s">
        <v>4020</v>
      </c>
      <c r="AA364" s="11" t="e">
        <f>VLOOKUP(W364,#REF!,1,FALSE)</f>
        <v>#REF!</v>
      </c>
    </row>
    <row r="365" spans="22:27" x14ac:dyDescent="0.2">
      <c r="V365" s="5" t="s">
        <v>3935</v>
      </c>
      <c r="W365" t="s">
        <v>4470</v>
      </c>
      <c r="X365" t="s">
        <v>4471</v>
      </c>
      <c r="Y365" t="s">
        <v>27</v>
      </c>
      <c r="Z365" t="s">
        <v>4020</v>
      </c>
      <c r="AA365" s="11" t="e">
        <f>VLOOKUP(W365,#REF!,1,FALSE)</f>
        <v>#REF!</v>
      </c>
    </row>
    <row r="366" spans="22:27" x14ac:dyDescent="0.2">
      <c r="V366" s="5" t="s">
        <v>3935</v>
      </c>
      <c r="W366" t="s">
        <v>4476</v>
      </c>
      <c r="X366" t="s">
        <v>4477</v>
      </c>
      <c r="Y366" t="s">
        <v>27</v>
      </c>
      <c r="Z366" t="s">
        <v>4020</v>
      </c>
      <c r="AA366" s="11" t="e">
        <f>VLOOKUP(W366,#REF!,1,FALSE)</f>
        <v>#REF!</v>
      </c>
    </row>
    <row r="367" spans="22:27" x14ac:dyDescent="0.2">
      <c r="V367" s="5" t="s">
        <v>3935</v>
      </c>
      <c r="W367" t="s">
        <v>4482</v>
      </c>
      <c r="X367" t="s">
        <v>4483</v>
      </c>
      <c r="Y367" t="s">
        <v>27</v>
      </c>
      <c r="Z367" t="s">
        <v>4020</v>
      </c>
      <c r="AA367" s="11" t="e">
        <f>VLOOKUP(W367,#REF!,1,FALSE)</f>
        <v>#REF!</v>
      </c>
    </row>
    <row r="368" spans="22:27" x14ac:dyDescent="0.2">
      <c r="V368" s="5" t="s">
        <v>3935</v>
      </c>
      <c r="W368" t="s">
        <v>4488</v>
      </c>
      <c r="X368" t="s">
        <v>4489</v>
      </c>
      <c r="Y368" t="s">
        <v>27</v>
      </c>
      <c r="Z368" t="s">
        <v>4020</v>
      </c>
      <c r="AA368" s="11" t="e">
        <f>VLOOKUP(W368,#REF!,1,FALSE)</f>
        <v>#REF!</v>
      </c>
    </row>
    <row r="369" spans="22:27" x14ac:dyDescent="0.2">
      <c r="V369" s="5" t="s">
        <v>3935</v>
      </c>
      <c r="W369" t="s">
        <v>4494</v>
      </c>
      <c r="X369" t="s">
        <v>4495</v>
      </c>
      <c r="Y369" t="s">
        <v>27</v>
      </c>
      <c r="Z369" t="s">
        <v>4020</v>
      </c>
      <c r="AA369" s="11" t="e">
        <f>VLOOKUP(W369,#REF!,1,FALSE)</f>
        <v>#REF!</v>
      </c>
    </row>
    <row r="370" spans="22:27" x14ac:dyDescent="0.2">
      <c r="V370" s="5" t="s">
        <v>3935</v>
      </c>
      <c r="W370" t="s">
        <v>4498</v>
      </c>
      <c r="X370" t="s">
        <v>4499</v>
      </c>
      <c r="Y370" t="s">
        <v>27</v>
      </c>
      <c r="Z370" t="s">
        <v>4020</v>
      </c>
      <c r="AA370" s="11" t="e">
        <f>VLOOKUP(W370,#REF!,1,FALSE)</f>
        <v>#REF!</v>
      </c>
    </row>
    <row r="371" spans="22:27" x14ac:dyDescent="0.2">
      <c r="V371" s="5" t="s">
        <v>3935</v>
      </c>
      <c r="W371" t="s">
        <v>4502</v>
      </c>
      <c r="X371" t="s">
        <v>4503</v>
      </c>
      <c r="Y371" t="s">
        <v>27</v>
      </c>
      <c r="Z371" t="s">
        <v>4020</v>
      </c>
      <c r="AA371" s="11" t="e">
        <f>VLOOKUP(W371,#REF!,1,FALSE)</f>
        <v>#REF!</v>
      </c>
    </row>
    <row r="372" spans="22:27" x14ac:dyDescent="0.2">
      <c r="V372" s="5" t="s">
        <v>3935</v>
      </c>
      <c r="W372" t="s">
        <v>4506</v>
      </c>
      <c r="X372" t="s">
        <v>4507</v>
      </c>
      <c r="Y372" t="s">
        <v>27</v>
      </c>
      <c r="Z372" t="s">
        <v>4020</v>
      </c>
      <c r="AA372" s="11" t="e">
        <f>VLOOKUP(W372,#REF!,1,FALSE)</f>
        <v>#REF!</v>
      </c>
    </row>
    <row r="373" spans="22:27" x14ac:dyDescent="0.2">
      <c r="V373" s="5" t="s">
        <v>3935</v>
      </c>
      <c r="W373" t="s">
        <v>4133</v>
      </c>
      <c r="X373" t="s">
        <v>4520</v>
      </c>
      <c r="Y373" t="s">
        <v>27</v>
      </c>
      <c r="Z373" t="s">
        <v>4020</v>
      </c>
      <c r="AA373" s="11" t="e">
        <f>VLOOKUP(W373,#REF!,1,FALSE)</f>
        <v>#REF!</v>
      </c>
    </row>
    <row r="374" spans="22:27" x14ac:dyDescent="0.2">
      <c r="V374" s="5" t="s">
        <v>3935</v>
      </c>
      <c r="W374" t="s">
        <v>4141</v>
      </c>
      <c r="X374" t="s">
        <v>4522</v>
      </c>
      <c r="Y374" t="s">
        <v>27</v>
      </c>
      <c r="Z374" t="s">
        <v>4020</v>
      </c>
      <c r="AA374" s="11" t="e">
        <f>VLOOKUP(W374,#REF!,1,FALSE)</f>
        <v>#REF!</v>
      </c>
    </row>
    <row r="375" spans="22:27" x14ac:dyDescent="0.2">
      <c r="V375" s="5" t="s">
        <v>3935</v>
      </c>
      <c r="W375" t="s">
        <v>4538</v>
      </c>
      <c r="X375" t="s">
        <v>4718</v>
      </c>
      <c r="Y375" t="s">
        <v>27</v>
      </c>
      <c r="Z375" t="s">
        <v>4020</v>
      </c>
      <c r="AA375" s="11" t="e">
        <f>VLOOKUP(W375,#REF!,1,FALSE)</f>
        <v>#REF!</v>
      </c>
    </row>
    <row r="376" spans="22:27" x14ac:dyDescent="0.2">
      <c r="V376" s="5" t="s">
        <v>3935</v>
      </c>
      <c r="W376" t="s">
        <v>3981</v>
      </c>
      <c r="X376" t="s">
        <v>4510</v>
      </c>
      <c r="Y376" t="s">
        <v>42</v>
      </c>
      <c r="Z376" t="s">
        <v>4020</v>
      </c>
      <c r="AA376" s="11" t="e">
        <f>VLOOKUP(W376,#REF!,1,FALSE)</f>
        <v>#REF!</v>
      </c>
    </row>
    <row r="377" spans="22:27" x14ac:dyDescent="0.2">
      <c r="V377" s="5" t="s">
        <v>3935</v>
      </c>
      <c r="W377" t="s">
        <v>4513</v>
      </c>
      <c r="X377" t="s">
        <v>4514</v>
      </c>
      <c r="Y377" t="s">
        <v>27</v>
      </c>
      <c r="Z377" t="s">
        <v>4020</v>
      </c>
      <c r="AA377" s="11" t="e">
        <f>VLOOKUP(W377,#REF!,1,FALSE)</f>
        <v>#REF!</v>
      </c>
    </row>
    <row r="378" spans="22:27" x14ac:dyDescent="0.2">
      <c r="V378" s="5" t="s">
        <v>3935</v>
      </c>
      <c r="W378" t="s">
        <v>4517</v>
      </c>
      <c r="X378" t="s">
        <v>4518</v>
      </c>
      <c r="Y378" t="s">
        <v>27</v>
      </c>
      <c r="Z378" t="s">
        <v>4020</v>
      </c>
      <c r="AA378" s="11" t="e">
        <f>VLOOKUP(W378,#REF!,1,FALSE)</f>
        <v>#REF!</v>
      </c>
    </row>
    <row r="379" spans="22:27" x14ac:dyDescent="0.2">
      <c r="V379" s="5" t="s">
        <v>4026</v>
      </c>
      <c r="W379" t="s">
        <v>4542</v>
      </c>
      <c r="X379" t="s">
        <v>4719</v>
      </c>
      <c r="Y379" t="s">
        <v>27</v>
      </c>
      <c r="Z379" t="s">
        <v>4025</v>
      </c>
      <c r="AA379" s="11" t="e">
        <f>VLOOKUP(W379,#REF!,1,FALSE)</f>
        <v>#REF!</v>
      </c>
    </row>
    <row r="380" spans="22:27" x14ac:dyDescent="0.2">
      <c r="V380" s="5" t="s">
        <v>4098</v>
      </c>
      <c r="W380" t="s">
        <v>4274</v>
      </c>
      <c r="X380" t="s">
        <v>4353</v>
      </c>
      <c r="Y380" t="s">
        <v>27</v>
      </c>
      <c r="Z380" t="s">
        <v>4097</v>
      </c>
      <c r="AA380" s="11" t="e">
        <f>VLOOKUP(W380,#REF!,1,FALSE)</f>
        <v>#REF!</v>
      </c>
    </row>
    <row r="381" spans="22:27" x14ac:dyDescent="0.2">
      <c r="V381" s="5" t="s">
        <v>4098</v>
      </c>
      <c r="W381" t="s">
        <v>4358</v>
      </c>
      <c r="X381" t="s">
        <v>4359</v>
      </c>
      <c r="Y381" t="s">
        <v>27</v>
      </c>
      <c r="Z381" t="s">
        <v>4097</v>
      </c>
      <c r="AA381" s="11" t="e">
        <f>VLOOKUP(W381,#REF!,1,FALSE)</f>
        <v>#REF!</v>
      </c>
    </row>
    <row r="382" spans="22:27" x14ac:dyDescent="0.2">
      <c r="V382" s="5" t="s">
        <v>4098</v>
      </c>
      <c r="W382" t="s">
        <v>4364</v>
      </c>
      <c r="X382" t="s">
        <v>4365</v>
      </c>
      <c r="Y382" t="s">
        <v>27</v>
      </c>
      <c r="Z382" t="s">
        <v>4097</v>
      </c>
      <c r="AA382" s="11" t="e">
        <f>VLOOKUP(W382,#REF!,1,FALSE)</f>
        <v>#REF!</v>
      </c>
    </row>
    <row r="383" spans="22:27" x14ac:dyDescent="0.2">
      <c r="V383" s="5" t="s">
        <v>4098</v>
      </c>
      <c r="W383" t="s">
        <v>4369</v>
      </c>
      <c r="X383" t="s">
        <v>4370</v>
      </c>
      <c r="Y383" t="s">
        <v>27</v>
      </c>
      <c r="Z383" t="s">
        <v>4097</v>
      </c>
      <c r="AA383" s="11" t="e">
        <f>VLOOKUP(W383,#REF!,1,FALSE)</f>
        <v>#REF!</v>
      </c>
    </row>
    <row r="384" spans="22:27" x14ac:dyDescent="0.2">
      <c r="V384" s="5" t="s">
        <v>4098</v>
      </c>
      <c r="W384" t="s">
        <v>4375</v>
      </c>
      <c r="X384" t="s">
        <v>4376</v>
      </c>
      <c r="Y384" t="s">
        <v>27</v>
      </c>
      <c r="Z384" t="s">
        <v>4097</v>
      </c>
      <c r="AA384" s="11" t="e">
        <f>VLOOKUP(W384,#REF!,1,FALSE)</f>
        <v>#REF!</v>
      </c>
    </row>
    <row r="385" spans="22:27" x14ac:dyDescent="0.2">
      <c r="V385" s="5" t="s">
        <v>4098</v>
      </c>
      <c r="W385" t="s">
        <v>4381</v>
      </c>
      <c r="X385" t="s">
        <v>4382</v>
      </c>
      <c r="Y385" t="s">
        <v>27</v>
      </c>
      <c r="Z385" t="s">
        <v>4097</v>
      </c>
      <c r="AA385" s="11" t="e">
        <f>VLOOKUP(W385,#REF!,1,FALSE)</f>
        <v>#REF!</v>
      </c>
    </row>
    <row r="386" spans="22:27" x14ac:dyDescent="0.2">
      <c r="V386" s="5" t="s">
        <v>4098</v>
      </c>
      <c r="W386" t="s">
        <v>4387</v>
      </c>
      <c r="X386" t="s">
        <v>4388</v>
      </c>
      <c r="Y386" t="s">
        <v>27</v>
      </c>
      <c r="Z386" t="s">
        <v>4097</v>
      </c>
      <c r="AA386" s="11" t="e">
        <f>VLOOKUP(W386,#REF!,1,FALSE)</f>
        <v>#REF!</v>
      </c>
    </row>
    <row r="387" spans="22:27" x14ac:dyDescent="0.2">
      <c r="V387" s="5" t="s">
        <v>4098</v>
      </c>
      <c r="W387" t="s">
        <v>4393</v>
      </c>
      <c r="X387" t="s">
        <v>4394</v>
      </c>
      <c r="Y387" t="s">
        <v>27</v>
      </c>
      <c r="Z387" t="s">
        <v>4097</v>
      </c>
      <c r="AA387" s="11" t="e">
        <f>VLOOKUP(W387,#REF!,1,FALSE)</f>
        <v>#REF!</v>
      </c>
    </row>
    <row r="388" spans="22:27" x14ac:dyDescent="0.2">
      <c r="V388" s="5" t="s">
        <v>4098</v>
      </c>
      <c r="W388" t="s">
        <v>4399</v>
      </c>
      <c r="X388" t="s">
        <v>4400</v>
      </c>
      <c r="Y388" t="s">
        <v>27</v>
      </c>
      <c r="Z388" t="s">
        <v>4097</v>
      </c>
      <c r="AA388" s="11" t="e">
        <f>VLOOKUP(W388,#REF!,1,FALSE)</f>
        <v>#REF!</v>
      </c>
    </row>
    <row r="389" spans="22:27" x14ac:dyDescent="0.2">
      <c r="V389" s="5" t="s">
        <v>4098</v>
      </c>
      <c r="W389" t="s">
        <v>4137</v>
      </c>
      <c r="X389" t="s">
        <v>4138</v>
      </c>
      <c r="Y389" t="s">
        <v>27</v>
      </c>
      <c r="Z389" t="s">
        <v>4097</v>
      </c>
      <c r="AA389" s="11" t="e">
        <f>VLOOKUP(W389,#REF!,1,FALSE)</f>
        <v>#REF!</v>
      </c>
    </row>
    <row r="390" spans="22:27" x14ac:dyDescent="0.2">
      <c r="V390" s="5" t="s">
        <v>4098</v>
      </c>
      <c r="W390" t="s">
        <v>4143</v>
      </c>
      <c r="X390" t="s">
        <v>4144</v>
      </c>
      <c r="Y390" t="s">
        <v>27</v>
      </c>
      <c r="Z390" t="s">
        <v>4097</v>
      </c>
      <c r="AA390" s="11" t="e">
        <f>VLOOKUP(W390,#REF!,1,FALSE)</f>
        <v>#REF!</v>
      </c>
    </row>
    <row r="391" spans="22:27" x14ac:dyDescent="0.2">
      <c r="V391" s="5" t="s">
        <v>4098</v>
      </c>
      <c r="W391" t="s">
        <v>4412</v>
      </c>
      <c r="X391" t="s">
        <v>4413</v>
      </c>
      <c r="Y391" t="s">
        <v>27</v>
      </c>
      <c r="Z391" t="s">
        <v>4097</v>
      </c>
      <c r="AA391" s="11" t="e">
        <f>VLOOKUP(W391,#REF!,1,FALSE)</f>
        <v>#REF!</v>
      </c>
    </row>
    <row r="392" spans="22:27" x14ac:dyDescent="0.2">
      <c r="V392" s="5" t="s">
        <v>4098</v>
      </c>
      <c r="W392" t="s">
        <v>4418</v>
      </c>
      <c r="X392" t="s">
        <v>4419</v>
      </c>
      <c r="Y392" t="s">
        <v>27</v>
      </c>
      <c r="Z392" t="s">
        <v>4097</v>
      </c>
      <c r="AA392" s="11" t="e">
        <f>VLOOKUP(W392,#REF!,1,FALSE)</f>
        <v>#REF!</v>
      </c>
    </row>
    <row r="393" spans="22:27" x14ac:dyDescent="0.2">
      <c r="V393" s="5" t="s">
        <v>4098</v>
      </c>
      <c r="W393" t="s">
        <v>4424</v>
      </c>
      <c r="X393" t="s">
        <v>4425</v>
      </c>
      <c r="Y393" t="s">
        <v>27</v>
      </c>
      <c r="Z393" t="s">
        <v>4097</v>
      </c>
      <c r="AA393" s="11" t="e">
        <f>VLOOKUP(W393,#REF!,1,FALSE)</f>
        <v>#REF!</v>
      </c>
    </row>
    <row r="394" spans="22:27" x14ac:dyDescent="0.2">
      <c r="V394" s="5" t="s">
        <v>4098</v>
      </c>
      <c r="W394" t="s">
        <v>4244</v>
      </c>
      <c r="X394" t="s">
        <v>4430</v>
      </c>
      <c r="Y394" t="s">
        <v>27</v>
      </c>
      <c r="Z394" t="s">
        <v>4097</v>
      </c>
      <c r="AA394" s="11" t="e">
        <f>VLOOKUP(W394,#REF!,1,FALSE)</f>
        <v>#REF!</v>
      </c>
    </row>
    <row r="395" spans="22:27" x14ac:dyDescent="0.2">
      <c r="V395" s="5" t="s">
        <v>4098</v>
      </c>
      <c r="W395" t="s">
        <v>4395</v>
      </c>
      <c r="X395" t="s">
        <v>4434</v>
      </c>
      <c r="Y395" t="s">
        <v>27</v>
      </c>
      <c r="Z395" t="s">
        <v>4097</v>
      </c>
      <c r="AA395" s="11" t="e">
        <f>VLOOKUP(W395,#REF!,1,FALSE)</f>
        <v>#REF!</v>
      </c>
    </row>
    <row r="396" spans="22:27" x14ac:dyDescent="0.2">
      <c r="V396" s="5" t="s">
        <v>4098</v>
      </c>
      <c r="W396" t="s">
        <v>4438</v>
      </c>
      <c r="X396" t="s">
        <v>4439</v>
      </c>
      <c r="Y396" t="s">
        <v>27</v>
      </c>
      <c r="Z396" t="s">
        <v>4097</v>
      </c>
      <c r="AA396" s="11" t="e">
        <f>VLOOKUP(W396,#REF!,1,FALSE)</f>
        <v>#REF!</v>
      </c>
    </row>
    <row r="397" spans="22:27" x14ac:dyDescent="0.2">
      <c r="V397" s="5" t="s">
        <v>4098</v>
      </c>
      <c r="W397" t="s">
        <v>4444</v>
      </c>
      <c r="X397" t="s">
        <v>4445</v>
      </c>
      <c r="Y397" t="s">
        <v>27</v>
      </c>
      <c r="Z397" t="s">
        <v>4097</v>
      </c>
      <c r="AA397" s="11" t="e">
        <f>VLOOKUP(W397,#REF!,1,FALSE)</f>
        <v>#REF!</v>
      </c>
    </row>
    <row r="398" spans="22:27" x14ac:dyDescent="0.2">
      <c r="V398" s="5" t="s">
        <v>4098</v>
      </c>
      <c r="W398" t="s">
        <v>4450</v>
      </c>
      <c r="X398" t="s">
        <v>4451</v>
      </c>
      <c r="Y398" t="s">
        <v>27</v>
      </c>
      <c r="Z398" t="s">
        <v>4097</v>
      </c>
      <c r="AA398" s="11" t="e">
        <f>VLOOKUP(W398,#REF!,1,FALSE)</f>
        <v>#REF!</v>
      </c>
    </row>
    <row r="399" spans="22:27" x14ac:dyDescent="0.2">
      <c r="V399" s="5" t="s">
        <v>4098</v>
      </c>
      <c r="W399" t="s">
        <v>4456</v>
      </c>
      <c r="X399" t="s">
        <v>4457</v>
      </c>
      <c r="Y399" t="s">
        <v>27</v>
      </c>
      <c r="Z399" t="s">
        <v>4097</v>
      </c>
      <c r="AA399" s="11" t="e">
        <f>VLOOKUP(W399,#REF!,1,FALSE)</f>
        <v>#REF!</v>
      </c>
    </row>
    <row r="400" spans="22:27" x14ac:dyDescent="0.2">
      <c r="V400" s="5" t="s">
        <v>4098</v>
      </c>
      <c r="W400" t="s">
        <v>4460</v>
      </c>
      <c r="X400" t="s">
        <v>4461</v>
      </c>
      <c r="Y400" t="s">
        <v>27</v>
      </c>
      <c r="Z400" t="s">
        <v>4097</v>
      </c>
      <c r="AA400" s="11" t="e">
        <f>VLOOKUP(W400,#REF!,1,FALSE)</f>
        <v>#REF!</v>
      </c>
    </row>
    <row r="401" spans="22:27" x14ac:dyDescent="0.2">
      <c r="V401" s="5" t="s">
        <v>4098</v>
      </c>
      <c r="W401" t="s">
        <v>4466</v>
      </c>
      <c r="X401" t="s">
        <v>4467</v>
      </c>
      <c r="Y401" t="s">
        <v>27</v>
      </c>
      <c r="Z401" t="s">
        <v>4097</v>
      </c>
      <c r="AA401" s="11" t="e">
        <f>VLOOKUP(W401,#REF!,1,FALSE)</f>
        <v>#REF!</v>
      </c>
    </row>
    <row r="402" spans="22:27" x14ac:dyDescent="0.2">
      <c r="V402" s="5" t="s">
        <v>4098</v>
      </c>
      <c r="W402" t="s">
        <v>4470</v>
      </c>
      <c r="X402" t="s">
        <v>4471</v>
      </c>
      <c r="Y402" t="s">
        <v>27</v>
      </c>
      <c r="Z402" t="s">
        <v>4097</v>
      </c>
      <c r="AA402" s="11" t="e">
        <f>VLOOKUP(W402,#REF!,1,FALSE)</f>
        <v>#REF!</v>
      </c>
    </row>
    <row r="403" spans="22:27" x14ac:dyDescent="0.2">
      <c r="V403" s="5" t="s">
        <v>4098</v>
      </c>
      <c r="W403" t="s">
        <v>4476</v>
      </c>
      <c r="X403" t="s">
        <v>4477</v>
      </c>
      <c r="Y403" t="s">
        <v>27</v>
      </c>
      <c r="Z403" t="s">
        <v>4097</v>
      </c>
      <c r="AA403" s="11" t="e">
        <f>VLOOKUP(W403,#REF!,1,FALSE)</f>
        <v>#REF!</v>
      </c>
    </row>
    <row r="404" spans="22:27" x14ac:dyDescent="0.2">
      <c r="V404" s="5" t="s">
        <v>4098</v>
      </c>
      <c r="W404" t="s">
        <v>4482</v>
      </c>
      <c r="X404" t="s">
        <v>4483</v>
      </c>
      <c r="Y404" t="s">
        <v>27</v>
      </c>
      <c r="Z404" t="s">
        <v>4097</v>
      </c>
      <c r="AA404" s="11" t="e">
        <f>VLOOKUP(W404,#REF!,1,FALSE)</f>
        <v>#REF!</v>
      </c>
    </row>
    <row r="405" spans="22:27" x14ac:dyDescent="0.2">
      <c r="V405" s="5" t="s">
        <v>4098</v>
      </c>
      <c r="W405" t="s">
        <v>4488</v>
      </c>
      <c r="X405" t="s">
        <v>4489</v>
      </c>
      <c r="Y405" t="s">
        <v>27</v>
      </c>
      <c r="Z405" t="s">
        <v>4097</v>
      </c>
      <c r="AA405" s="11" t="e">
        <f>VLOOKUP(W405,#REF!,1,FALSE)</f>
        <v>#REF!</v>
      </c>
    </row>
    <row r="406" spans="22:27" x14ac:dyDescent="0.2">
      <c r="V406" s="5" t="s">
        <v>4098</v>
      </c>
      <c r="W406" t="s">
        <v>4494</v>
      </c>
      <c r="X406" t="s">
        <v>4495</v>
      </c>
      <c r="Y406" t="s">
        <v>27</v>
      </c>
      <c r="Z406" t="s">
        <v>4097</v>
      </c>
      <c r="AA406" s="11" t="e">
        <f>VLOOKUP(W406,#REF!,1,FALSE)</f>
        <v>#REF!</v>
      </c>
    </row>
    <row r="407" spans="22:27" x14ac:dyDescent="0.2">
      <c r="V407" s="5" t="s">
        <v>4098</v>
      </c>
      <c r="W407" t="s">
        <v>4498</v>
      </c>
      <c r="X407" t="s">
        <v>4499</v>
      </c>
      <c r="Y407" t="s">
        <v>27</v>
      </c>
      <c r="Z407" t="s">
        <v>4097</v>
      </c>
      <c r="AA407" s="11" t="e">
        <f>VLOOKUP(W407,#REF!,1,FALSE)</f>
        <v>#REF!</v>
      </c>
    </row>
    <row r="408" spans="22:27" x14ac:dyDescent="0.2">
      <c r="V408" s="5" t="s">
        <v>4098</v>
      </c>
      <c r="W408" t="s">
        <v>4502</v>
      </c>
      <c r="X408" t="s">
        <v>4503</v>
      </c>
      <c r="Y408" t="s">
        <v>27</v>
      </c>
      <c r="Z408" t="s">
        <v>4097</v>
      </c>
      <c r="AA408" s="11" t="e">
        <f>VLOOKUP(W408,#REF!,1,FALSE)</f>
        <v>#REF!</v>
      </c>
    </row>
    <row r="409" spans="22:27" x14ac:dyDescent="0.2">
      <c r="V409" s="5" t="s">
        <v>4098</v>
      </c>
      <c r="W409" t="s">
        <v>4506</v>
      </c>
      <c r="X409" t="s">
        <v>4507</v>
      </c>
      <c r="Y409" t="s">
        <v>27</v>
      </c>
      <c r="Z409" t="s">
        <v>4097</v>
      </c>
      <c r="AA409" s="11" t="e">
        <f>VLOOKUP(W409,#REF!,1,FALSE)</f>
        <v>#REF!</v>
      </c>
    </row>
    <row r="410" spans="22:27" x14ac:dyDescent="0.2">
      <c r="V410" s="5" t="s">
        <v>4098</v>
      </c>
      <c r="W410" t="s">
        <v>3981</v>
      </c>
      <c r="X410" t="s">
        <v>4510</v>
      </c>
      <c r="Y410" t="s">
        <v>42</v>
      </c>
      <c r="Z410" t="s">
        <v>4097</v>
      </c>
      <c r="AA410" s="11" t="e">
        <f>VLOOKUP(W410,#REF!,1,FALSE)</f>
        <v>#REF!</v>
      </c>
    </row>
    <row r="411" spans="22:27" x14ac:dyDescent="0.2">
      <c r="V411" s="5" t="s">
        <v>4098</v>
      </c>
      <c r="W411" t="s">
        <v>4513</v>
      </c>
      <c r="X411" t="s">
        <v>4514</v>
      </c>
      <c r="Y411" t="s">
        <v>27</v>
      </c>
      <c r="Z411" t="s">
        <v>4097</v>
      </c>
      <c r="AA411" s="11" t="e">
        <f>VLOOKUP(W411,#REF!,1,FALSE)</f>
        <v>#REF!</v>
      </c>
    </row>
    <row r="412" spans="22:27" x14ac:dyDescent="0.2">
      <c r="V412" s="5" t="s">
        <v>4098</v>
      </c>
      <c r="W412" t="s">
        <v>4517</v>
      </c>
      <c r="X412" t="s">
        <v>4518</v>
      </c>
      <c r="Y412" t="s">
        <v>27</v>
      </c>
      <c r="Z412" t="s">
        <v>4097</v>
      </c>
      <c r="AA412" s="11" t="e">
        <f>VLOOKUP(W412,#REF!,1,FALSE)</f>
        <v>#REF!</v>
      </c>
    </row>
    <row r="413" spans="22:27" x14ac:dyDescent="0.2">
      <c r="V413" s="5" t="s">
        <v>4105</v>
      </c>
      <c r="W413" t="s">
        <v>4720</v>
      </c>
      <c r="X413" t="s">
        <v>4107</v>
      </c>
      <c r="Y413" t="s">
        <v>42</v>
      </c>
      <c r="Z413" t="s">
        <v>4104</v>
      </c>
      <c r="AA413" s="11" t="e">
        <f>VLOOKUP(W413,#REF!,1,FALSE)</f>
        <v>#REF!</v>
      </c>
    </row>
    <row r="414" spans="22:27" x14ac:dyDescent="0.2">
      <c r="V414" s="5" t="s">
        <v>4105</v>
      </c>
      <c r="W414" t="s">
        <v>4721</v>
      </c>
      <c r="X414" t="s">
        <v>4568</v>
      </c>
      <c r="Y414" t="s">
        <v>42</v>
      </c>
      <c r="Z414" t="s">
        <v>4104</v>
      </c>
      <c r="AA414" s="11" t="e">
        <f>VLOOKUP(W414,#REF!,1,FALSE)</f>
        <v>#REF!</v>
      </c>
    </row>
    <row r="415" spans="22:27" x14ac:dyDescent="0.2">
      <c r="V415" s="5" t="s">
        <v>4105</v>
      </c>
      <c r="W415" t="s">
        <v>4722</v>
      </c>
      <c r="X415" t="s">
        <v>4117</v>
      </c>
      <c r="Y415" t="s">
        <v>42</v>
      </c>
      <c r="Z415" t="s">
        <v>4104</v>
      </c>
      <c r="AA415" s="11" t="e">
        <f>VLOOKUP(W415,#REF!,1,FALSE)</f>
        <v>#REF!</v>
      </c>
    </row>
    <row r="416" spans="22:27" x14ac:dyDescent="0.2">
      <c r="V416" s="14" t="s">
        <v>124</v>
      </c>
      <c r="W416" s="15" t="s">
        <v>4653</v>
      </c>
      <c r="X416" s="15" t="s">
        <v>4654</v>
      </c>
      <c r="Y416" s="15" t="s">
        <v>27</v>
      </c>
      <c r="Z416" s="15" t="s">
        <v>3981</v>
      </c>
      <c r="AA416" s="18" t="s">
        <v>4723</v>
      </c>
    </row>
    <row r="417" spans="22:27" x14ac:dyDescent="0.2">
      <c r="V417" s="14" t="s">
        <v>124</v>
      </c>
      <c r="W417" s="15" t="s">
        <v>4073</v>
      </c>
      <c r="X417" s="15" t="s">
        <v>4074</v>
      </c>
      <c r="Y417" s="15" t="s">
        <v>42</v>
      </c>
      <c r="Z417" s="15" t="s">
        <v>3981</v>
      </c>
      <c r="AA417" s="11" t="e">
        <f>VLOOKUP(W417,#REF!,1,FALSE)</f>
        <v>#REF!</v>
      </c>
    </row>
    <row r="418" spans="22:27" x14ac:dyDescent="0.2">
      <c r="V418" s="14" t="s">
        <v>124</v>
      </c>
      <c r="W418" s="15" t="s">
        <v>4724</v>
      </c>
      <c r="X418" s="15" t="s">
        <v>4725</v>
      </c>
      <c r="Y418" s="15" t="s">
        <v>27</v>
      </c>
      <c r="Z418" s="15" t="s">
        <v>3981</v>
      </c>
      <c r="AA418" s="18" t="s">
        <v>4723</v>
      </c>
    </row>
    <row r="419" spans="22:27" x14ac:dyDescent="0.2">
      <c r="V419" s="14" t="s">
        <v>124</v>
      </c>
      <c r="W419" s="15" t="s">
        <v>4726</v>
      </c>
      <c r="X419" s="15" t="s">
        <v>4727</v>
      </c>
      <c r="Y419" s="15" t="s">
        <v>42</v>
      </c>
      <c r="Z419" s="15" t="s">
        <v>3981</v>
      </c>
      <c r="AA419" s="11" t="e">
        <f>VLOOKUP(W419,#REF!,1,FALSE)</f>
        <v>#REF!</v>
      </c>
    </row>
    <row r="420" spans="22:27" x14ac:dyDescent="0.2">
      <c r="V420" s="14" t="s">
        <v>124</v>
      </c>
      <c r="W420" s="15" t="s">
        <v>4728</v>
      </c>
      <c r="X420" s="15" t="s">
        <v>4729</v>
      </c>
      <c r="Y420" s="15" t="s">
        <v>27</v>
      </c>
      <c r="Z420" s="15" t="s">
        <v>3981</v>
      </c>
      <c r="AA420" s="18" t="s">
        <v>4723</v>
      </c>
    </row>
    <row r="421" spans="22:27" x14ac:dyDescent="0.2">
      <c r="V421" s="14" t="s">
        <v>124</v>
      </c>
      <c r="W421" s="15" t="s">
        <v>4730</v>
      </c>
      <c r="X421" s="15" t="s">
        <v>4731</v>
      </c>
      <c r="Y421" s="15" t="s">
        <v>27</v>
      </c>
      <c r="Z421" s="15" t="s">
        <v>3981</v>
      </c>
      <c r="AA421" s="18" t="s">
        <v>4723</v>
      </c>
    </row>
    <row r="422" spans="22:27" x14ac:dyDescent="0.2">
      <c r="V422" s="14" t="s">
        <v>124</v>
      </c>
      <c r="W422" s="15" t="s">
        <v>4732</v>
      </c>
      <c r="X422" s="15" t="s">
        <v>4733</v>
      </c>
      <c r="Y422" s="15" t="s">
        <v>27</v>
      </c>
      <c r="Z422" s="15" t="s">
        <v>3981</v>
      </c>
      <c r="AA422" s="18" t="s">
        <v>4723</v>
      </c>
    </row>
    <row r="423" spans="22:27" x14ac:dyDescent="0.2">
      <c r="V423" s="14" t="s">
        <v>124</v>
      </c>
      <c r="W423" s="15" t="s">
        <v>3861</v>
      </c>
      <c r="X423" s="15" t="s">
        <v>3862</v>
      </c>
      <c r="Y423" s="15" t="s">
        <v>27</v>
      </c>
      <c r="Z423" s="15" t="s">
        <v>3981</v>
      </c>
      <c r="AA423" s="18" t="s">
        <v>4723</v>
      </c>
    </row>
    <row r="424" spans="22:27" x14ac:dyDescent="0.2">
      <c r="V424" s="14" t="s">
        <v>124</v>
      </c>
      <c r="W424" s="15" t="s">
        <v>4734</v>
      </c>
      <c r="X424" s="15" t="s">
        <v>4735</v>
      </c>
      <c r="Y424" s="15" t="s">
        <v>27</v>
      </c>
      <c r="Z424" s="15" t="s">
        <v>3981</v>
      </c>
      <c r="AA424" s="18" t="s">
        <v>4723</v>
      </c>
    </row>
    <row r="425" spans="22:27" x14ac:dyDescent="0.2">
      <c r="V425" s="14" t="s">
        <v>124</v>
      </c>
      <c r="W425" s="15" t="s">
        <v>4736</v>
      </c>
      <c r="X425" s="15" t="s">
        <v>4737</v>
      </c>
      <c r="Y425" s="15" t="s">
        <v>27</v>
      </c>
      <c r="Z425" s="15" t="s">
        <v>3981</v>
      </c>
      <c r="AA425" s="18" t="s">
        <v>4723</v>
      </c>
    </row>
    <row r="426" spans="22:27" x14ac:dyDescent="0.2">
      <c r="V426" s="14" t="s">
        <v>124</v>
      </c>
      <c r="W426" s="15" t="s">
        <v>4738</v>
      </c>
      <c r="X426" s="15" t="s">
        <v>4739</v>
      </c>
      <c r="Y426" s="15" t="s">
        <v>27</v>
      </c>
      <c r="Z426" s="15" t="s">
        <v>3981</v>
      </c>
      <c r="AA426" s="18" t="s">
        <v>4723</v>
      </c>
    </row>
    <row r="427" spans="22:27" x14ac:dyDescent="0.2">
      <c r="V427" s="14" t="s">
        <v>124</v>
      </c>
      <c r="W427" s="15" t="s">
        <v>4079</v>
      </c>
      <c r="X427" s="15" t="s">
        <v>4080</v>
      </c>
      <c r="Y427" s="15" t="s">
        <v>27</v>
      </c>
      <c r="Z427" s="15" t="s">
        <v>3981</v>
      </c>
      <c r="AA427" s="18" t="s">
        <v>4723</v>
      </c>
    </row>
    <row r="428" spans="22:27" x14ac:dyDescent="0.2">
      <c r="V428" s="14" t="s">
        <v>124</v>
      </c>
      <c r="W428" s="15" t="s">
        <v>4740</v>
      </c>
      <c r="X428" s="15" t="s">
        <v>4741</v>
      </c>
      <c r="Y428" s="15" t="s">
        <v>27</v>
      </c>
      <c r="Z428" s="15" t="s">
        <v>3981</v>
      </c>
      <c r="AA428" s="18" t="s">
        <v>4723</v>
      </c>
    </row>
    <row r="429" spans="22:27" x14ac:dyDescent="0.2">
      <c r="V429" s="14" t="s">
        <v>124</v>
      </c>
      <c r="W429" s="15" t="s">
        <v>4274</v>
      </c>
      <c r="X429" s="15" t="s">
        <v>4353</v>
      </c>
      <c r="Y429" s="15" t="s">
        <v>42</v>
      </c>
      <c r="Z429" s="15" t="s">
        <v>3981</v>
      </c>
      <c r="AA429" s="11" t="e">
        <f>VLOOKUP(W429,#REF!,1,FALSE)</f>
        <v>#REF!</v>
      </c>
    </row>
    <row r="430" spans="22:27" x14ac:dyDescent="0.2">
      <c r="V430" s="14" t="s">
        <v>124</v>
      </c>
      <c r="W430" s="15" t="s">
        <v>4358</v>
      </c>
      <c r="X430" s="15" t="s">
        <v>4359</v>
      </c>
      <c r="Y430" s="15" t="s">
        <v>42</v>
      </c>
      <c r="Z430" s="15" t="s">
        <v>3981</v>
      </c>
      <c r="AA430" s="11" t="e">
        <f>VLOOKUP(W430,#REF!,1,FALSE)</f>
        <v>#REF!</v>
      </c>
    </row>
    <row r="431" spans="22:27" x14ac:dyDescent="0.2">
      <c r="V431" s="14" t="s">
        <v>124</v>
      </c>
      <c r="W431" s="15" t="s">
        <v>4364</v>
      </c>
      <c r="X431" s="15" t="s">
        <v>4365</v>
      </c>
      <c r="Y431" s="15" t="s">
        <v>42</v>
      </c>
      <c r="Z431" s="15" t="s">
        <v>3981</v>
      </c>
      <c r="AA431" s="11" t="e">
        <f>VLOOKUP(W431,#REF!,1,FALSE)</f>
        <v>#REF!</v>
      </c>
    </row>
    <row r="432" spans="22:27" x14ac:dyDescent="0.2">
      <c r="V432" s="14" t="s">
        <v>124</v>
      </c>
      <c r="W432" s="15" t="s">
        <v>4369</v>
      </c>
      <c r="X432" s="15" t="s">
        <v>4370</v>
      </c>
      <c r="Y432" s="15" t="s">
        <v>42</v>
      </c>
      <c r="Z432" s="15" t="s">
        <v>3981</v>
      </c>
      <c r="AA432" s="11" t="e">
        <f>VLOOKUP(W432,#REF!,1,FALSE)</f>
        <v>#REF!</v>
      </c>
    </row>
    <row r="433" spans="22:27" x14ac:dyDescent="0.2">
      <c r="V433" s="14" t="s">
        <v>124</v>
      </c>
      <c r="W433" s="15" t="s">
        <v>4375</v>
      </c>
      <c r="X433" s="15" t="s">
        <v>4376</v>
      </c>
      <c r="Y433" s="15" t="s">
        <v>42</v>
      </c>
      <c r="Z433" s="15" t="s">
        <v>3981</v>
      </c>
      <c r="AA433" s="11" t="e">
        <f>VLOOKUP(W433,#REF!,1,FALSE)</f>
        <v>#REF!</v>
      </c>
    </row>
    <row r="434" spans="22:27" x14ac:dyDescent="0.2">
      <c r="V434" s="14" t="s">
        <v>124</v>
      </c>
      <c r="W434" s="15" t="s">
        <v>4381</v>
      </c>
      <c r="X434" s="15" t="s">
        <v>4382</v>
      </c>
      <c r="Y434" s="15" t="s">
        <v>42</v>
      </c>
      <c r="Z434" s="15" t="s">
        <v>3981</v>
      </c>
      <c r="AA434" s="11" t="e">
        <f>VLOOKUP(W434,#REF!,1,FALSE)</f>
        <v>#REF!</v>
      </c>
    </row>
    <row r="435" spans="22:27" x14ac:dyDescent="0.2">
      <c r="V435" s="14" t="s">
        <v>124</v>
      </c>
      <c r="W435" s="15" t="s">
        <v>4387</v>
      </c>
      <c r="X435" s="15" t="s">
        <v>4388</v>
      </c>
      <c r="Y435" s="15" t="s">
        <v>42</v>
      </c>
      <c r="Z435" s="15" t="s">
        <v>3981</v>
      </c>
      <c r="AA435" s="11" t="e">
        <f>VLOOKUP(W435,#REF!,1,FALSE)</f>
        <v>#REF!</v>
      </c>
    </row>
    <row r="436" spans="22:27" x14ac:dyDescent="0.2">
      <c r="V436" s="14" t="s">
        <v>124</v>
      </c>
      <c r="W436" s="15" t="s">
        <v>4393</v>
      </c>
      <c r="X436" s="15" t="s">
        <v>4394</v>
      </c>
      <c r="Y436" s="15" t="s">
        <v>27</v>
      </c>
      <c r="Z436" s="15" t="s">
        <v>3981</v>
      </c>
      <c r="AA436" s="18" t="s">
        <v>4723</v>
      </c>
    </row>
    <row r="437" spans="22:27" x14ac:dyDescent="0.2">
      <c r="V437" s="14" t="s">
        <v>124</v>
      </c>
      <c r="W437" s="15" t="s">
        <v>4399</v>
      </c>
      <c r="X437" s="15" t="s">
        <v>4400</v>
      </c>
      <c r="Y437" s="15" t="s">
        <v>42</v>
      </c>
      <c r="Z437" s="15" t="s">
        <v>3981</v>
      </c>
      <c r="AA437" s="11" t="e">
        <f>VLOOKUP(W437,#REF!,1,FALSE)</f>
        <v>#REF!</v>
      </c>
    </row>
    <row r="438" spans="22:27" x14ac:dyDescent="0.2">
      <c r="V438" s="14" t="s">
        <v>124</v>
      </c>
      <c r="W438" s="15" t="s">
        <v>4137</v>
      </c>
      <c r="X438" s="15" t="s">
        <v>4138</v>
      </c>
      <c r="Y438" s="15" t="s">
        <v>42</v>
      </c>
      <c r="Z438" s="15" t="s">
        <v>3981</v>
      </c>
      <c r="AA438" s="11" t="e">
        <f>VLOOKUP(W438,#REF!,1,FALSE)</f>
        <v>#REF!</v>
      </c>
    </row>
    <row r="439" spans="22:27" x14ac:dyDescent="0.2">
      <c r="V439" s="14" t="s">
        <v>124</v>
      </c>
      <c r="W439" s="15" t="s">
        <v>4143</v>
      </c>
      <c r="X439" s="15" t="s">
        <v>4144</v>
      </c>
      <c r="Y439" s="15" t="s">
        <v>42</v>
      </c>
      <c r="Z439" s="15" t="s">
        <v>3981</v>
      </c>
      <c r="AA439" s="11" t="e">
        <f>VLOOKUP(W439,#REF!,1,FALSE)</f>
        <v>#REF!</v>
      </c>
    </row>
    <row r="440" spans="22:27" x14ac:dyDescent="0.2">
      <c r="V440" s="14" t="s">
        <v>124</v>
      </c>
      <c r="W440" s="15" t="s">
        <v>4412</v>
      </c>
      <c r="X440" s="15" t="s">
        <v>4413</v>
      </c>
      <c r="Y440" s="15" t="s">
        <v>42</v>
      </c>
      <c r="Z440" s="15" t="s">
        <v>3981</v>
      </c>
      <c r="AA440" s="11" t="e">
        <f>VLOOKUP(W440,#REF!,1,FALSE)</f>
        <v>#REF!</v>
      </c>
    </row>
    <row r="441" spans="22:27" x14ac:dyDescent="0.2">
      <c r="V441" s="14" t="s">
        <v>124</v>
      </c>
      <c r="W441" s="15" t="s">
        <v>4418</v>
      </c>
      <c r="X441" s="15" t="s">
        <v>4419</v>
      </c>
      <c r="Y441" s="15" t="s">
        <v>42</v>
      </c>
      <c r="Z441" s="15" t="s">
        <v>3981</v>
      </c>
      <c r="AA441" s="11" t="e">
        <f>VLOOKUP(W441,#REF!,1,FALSE)</f>
        <v>#REF!</v>
      </c>
    </row>
    <row r="442" spans="22:27" x14ac:dyDescent="0.2">
      <c r="V442" s="14" t="s">
        <v>124</v>
      </c>
      <c r="W442" s="15" t="s">
        <v>4424</v>
      </c>
      <c r="X442" s="15" t="s">
        <v>4425</v>
      </c>
      <c r="Y442" s="15" t="s">
        <v>42</v>
      </c>
      <c r="Z442" s="15" t="s">
        <v>3981</v>
      </c>
      <c r="AA442" s="11" t="e">
        <f>VLOOKUP(W442,#REF!,1,FALSE)</f>
        <v>#REF!</v>
      </c>
    </row>
    <row r="443" spans="22:27" x14ac:dyDescent="0.2">
      <c r="V443" s="14" t="s">
        <v>124</v>
      </c>
      <c r="W443" s="15" t="s">
        <v>4244</v>
      </c>
      <c r="X443" s="15" t="s">
        <v>4430</v>
      </c>
      <c r="Y443" s="15" t="s">
        <v>42</v>
      </c>
      <c r="Z443" s="15" t="s">
        <v>3981</v>
      </c>
      <c r="AA443" s="11" t="e">
        <f>VLOOKUP(W443,#REF!,1,FALSE)</f>
        <v>#REF!</v>
      </c>
    </row>
    <row r="444" spans="22:27" x14ac:dyDescent="0.2">
      <c r="V444" s="14" t="s">
        <v>124</v>
      </c>
      <c r="W444" s="15" t="s">
        <v>4395</v>
      </c>
      <c r="X444" s="15" t="s">
        <v>4434</v>
      </c>
      <c r="Y444" s="15" t="s">
        <v>42</v>
      </c>
      <c r="Z444" s="15" t="s">
        <v>3981</v>
      </c>
      <c r="AA444" s="11" t="e">
        <f>VLOOKUP(W444,#REF!,1,FALSE)</f>
        <v>#REF!</v>
      </c>
    </row>
    <row r="445" spans="22:27" x14ac:dyDescent="0.2">
      <c r="V445" s="14" t="s">
        <v>124</v>
      </c>
      <c r="W445" s="15" t="s">
        <v>4665</v>
      </c>
      <c r="X445" s="15" t="s">
        <v>4666</v>
      </c>
      <c r="Y445" s="15" t="s">
        <v>42</v>
      </c>
      <c r="Z445" s="15" t="s">
        <v>3981</v>
      </c>
      <c r="AA445" s="11" t="e">
        <f>VLOOKUP(W445,#REF!,1,FALSE)</f>
        <v>#REF!</v>
      </c>
    </row>
    <row r="446" spans="22:27" x14ac:dyDescent="0.2">
      <c r="V446" s="14" t="s">
        <v>124</v>
      </c>
      <c r="W446" s="15" t="s">
        <v>4618</v>
      </c>
      <c r="X446" s="15" t="s">
        <v>4619</v>
      </c>
      <c r="Y446" s="15" t="s">
        <v>42</v>
      </c>
      <c r="Z446" s="15" t="s">
        <v>3981</v>
      </c>
      <c r="AA446" s="11" t="e">
        <f>VLOOKUP(W446,#REF!,1,FALSE)</f>
        <v>#REF!</v>
      </c>
    </row>
    <row r="447" spans="22:27" x14ac:dyDescent="0.2">
      <c r="V447" s="14" t="s">
        <v>124</v>
      </c>
      <c r="W447" s="15" t="s">
        <v>4667</v>
      </c>
      <c r="X447" s="15" t="s">
        <v>4668</v>
      </c>
      <c r="Y447" s="15" t="s">
        <v>42</v>
      </c>
      <c r="Z447" s="15" t="s">
        <v>3981</v>
      </c>
      <c r="AA447" s="11" t="e">
        <f>VLOOKUP(W447,#REF!,1,FALSE)</f>
        <v>#REF!</v>
      </c>
    </row>
    <row r="448" spans="22:27" x14ac:dyDescent="0.2">
      <c r="V448" s="14" t="s">
        <v>124</v>
      </c>
      <c r="W448" s="15" t="s">
        <v>4669</v>
      </c>
      <c r="X448" s="15" t="s">
        <v>4670</v>
      </c>
      <c r="Y448" s="15" t="s">
        <v>42</v>
      </c>
      <c r="Z448" s="15" t="s">
        <v>3981</v>
      </c>
      <c r="AA448" s="11" t="e">
        <f>VLOOKUP(W448,#REF!,1,FALSE)</f>
        <v>#REF!</v>
      </c>
    </row>
    <row r="449" spans="22:27" x14ac:dyDescent="0.2">
      <c r="V449" s="14" t="s">
        <v>124</v>
      </c>
      <c r="W449" s="15" t="s">
        <v>4438</v>
      </c>
      <c r="X449" s="15" t="s">
        <v>4439</v>
      </c>
      <c r="Y449" s="15" t="s">
        <v>42</v>
      </c>
      <c r="Z449" s="15" t="s">
        <v>3981</v>
      </c>
      <c r="AA449" s="11" t="e">
        <f>VLOOKUP(W449,#REF!,1,FALSE)</f>
        <v>#REF!</v>
      </c>
    </row>
    <row r="450" spans="22:27" x14ac:dyDescent="0.2">
      <c r="V450" s="14" t="s">
        <v>124</v>
      </c>
      <c r="W450" s="15" t="s">
        <v>4444</v>
      </c>
      <c r="X450" s="15" t="s">
        <v>4445</v>
      </c>
      <c r="Y450" s="15" t="s">
        <v>42</v>
      </c>
      <c r="Z450" s="15" t="s">
        <v>3981</v>
      </c>
      <c r="AA450" s="11" t="e">
        <f>VLOOKUP(W450,#REF!,1,FALSE)</f>
        <v>#REF!</v>
      </c>
    </row>
    <row r="451" spans="22:27" x14ac:dyDescent="0.2">
      <c r="V451" s="14" t="s">
        <v>124</v>
      </c>
      <c r="W451" s="15" t="s">
        <v>4450</v>
      </c>
      <c r="X451" s="15" t="s">
        <v>4451</v>
      </c>
      <c r="Y451" s="15" t="s">
        <v>42</v>
      </c>
      <c r="Z451" s="15" t="s">
        <v>3981</v>
      </c>
      <c r="AA451" s="11" t="e">
        <f>VLOOKUP(W451,#REF!,1,FALSE)</f>
        <v>#REF!</v>
      </c>
    </row>
    <row r="452" spans="22:27" x14ac:dyDescent="0.2">
      <c r="V452" s="14" t="s">
        <v>124</v>
      </c>
      <c r="W452" s="15" t="s">
        <v>4456</v>
      </c>
      <c r="X452" s="15" t="s">
        <v>4457</v>
      </c>
      <c r="Y452" s="15" t="s">
        <v>42</v>
      </c>
      <c r="Z452" s="15" t="s">
        <v>3981</v>
      </c>
      <c r="AA452" s="11" t="e">
        <f>VLOOKUP(W452,#REF!,1,FALSE)</f>
        <v>#REF!</v>
      </c>
    </row>
    <row r="453" spans="22:27" x14ac:dyDescent="0.2">
      <c r="V453" s="14" t="s">
        <v>124</v>
      </c>
      <c r="W453" s="15" t="s">
        <v>4460</v>
      </c>
      <c r="X453" s="15" t="s">
        <v>4461</v>
      </c>
      <c r="Y453" s="15" t="s">
        <v>42</v>
      </c>
      <c r="Z453" s="15" t="s">
        <v>3981</v>
      </c>
      <c r="AA453" s="11" t="e">
        <f>VLOOKUP(W453,#REF!,1,FALSE)</f>
        <v>#REF!</v>
      </c>
    </row>
    <row r="454" spans="22:27" x14ac:dyDescent="0.2">
      <c r="V454" s="14" t="s">
        <v>124</v>
      </c>
      <c r="W454" s="15" t="s">
        <v>4466</v>
      </c>
      <c r="X454" s="15" t="s">
        <v>4467</v>
      </c>
      <c r="Y454" s="15" t="s">
        <v>42</v>
      </c>
      <c r="Z454" s="15" t="s">
        <v>3981</v>
      </c>
      <c r="AA454" s="11" t="e">
        <f>VLOOKUP(W454,#REF!,1,FALSE)</f>
        <v>#REF!</v>
      </c>
    </row>
    <row r="455" spans="22:27" x14ac:dyDescent="0.2">
      <c r="V455" s="14" t="s">
        <v>124</v>
      </c>
      <c r="W455" s="15" t="s">
        <v>4470</v>
      </c>
      <c r="X455" s="15" t="s">
        <v>4471</v>
      </c>
      <c r="Y455" s="15" t="s">
        <v>42</v>
      </c>
      <c r="Z455" s="15" t="s">
        <v>3981</v>
      </c>
      <c r="AA455" s="11" t="e">
        <f>VLOOKUP(W455,#REF!,1,FALSE)</f>
        <v>#REF!</v>
      </c>
    </row>
    <row r="456" spans="22:27" x14ac:dyDescent="0.2">
      <c r="V456" s="14" t="s">
        <v>124</v>
      </c>
      <c r="W456" s="15" t="s">
        <v>4476</v>
      </c>
      <c r="X456" s="15" t="s">
        <v>4477</v>
      </c>
      <c r="Y456" s="15" t="s">
        <v>42</v>
      </c>
      <c r="Z456" s="15" t="s">
        <v>3981</v>
      </c>
      <c r="AA456" s="11" t="e">
        <f>VLOOKUP(W456,#REF!,1,FALSE)</f>
        <v>#REF!</v>
      </c>
    </row>
    <row r="457" spans="22:27" x14ac:dyDescent="0.2">
      <c r="V457" s="14" t="s">
        <v>124</v>
      </c>
      <c r="W457" s="15" t="s">
        <v>4482</v>
      </c>
      <c r="X457" s="15" t="s">
        <v>4483</v>
      </c>
      <c r="Y457" s="15" t="s">
        <v>42</v>
      </c>
      <c r="Z457" s="15" t="s">
        <v>3981</v>
      </c>
      <c r="AA457" s="11" t="e">
        <f>VLOOKUP(W457,#REF!,1,FALSE)</f>
        <v>#REF!</v>
      </c>
    </row>
    <row r="458" spans="22:27" x14ac:dyDescent="0.2">
      <c r="V458" s="14" t="s">
        <v>124</v>
      </c>
      <c r="W458" s="15" t="s">
        <v>4488</v>
      </c>
      <c r="X458" s="15" t="s">
        <v>4489</v>
      </c>
      <c r="Y458" s="15" t="s">
        <v>42</v>
      </c>
      <c r="Z458" s="15" t="s">
        <v>3981</v>
      </c>
      <c r="AA458" s="11" t="e">
        <f>VLOOKUP(W458,#REF!,1,FALSE)</f>
        <v>#REF!</v>
      </c>
    </row>
    <row r="459" spans="22:27" x14ac:dyDescent="0.2">
      <c r="V459" s="14" t="s">
        <v>124</v>
      </c>
      <c r="W459" s="15" t="s">
        <v>4494</v>
      </c>
      <c r="X459" s="15" t="s">
        <v>4495</v>
      </c>
      <c r="Y459" s="15" t="s">
        <v>42</v>
      </c>
      <c r="Z459" s="15" t="s">
        <v>3981</v>
      </c>
      <c r="AA459" s="11" t="e">
        <f>VLOOKUP(W459,#REF!,1,FALSE)</f>
        <v>#REF!</v>
      </c>
    </row>
    <row r="460" spans="22:27" x14ac:dyDescent="0.2">
      <c r="V460" s="14" t="s">
        <v>124</v>
      </c>
      <c r="W460" s="15" t="s">
        <v>4498</v>
      </c>
      <c r="X460" s="15" t="s">
        <v>4499</v>
      </c>
      <c r="Y460" s="15" t="s">
        <v>42</v>
      </c>
      <c r="Z460" s="15" t="s">
        <v>3981</v>
      </c>
      <c r="AA460" s="11" t="e">
        <f>VLOOKUP(W460,#REF!,1,FALSE)</f>
        <v>#REF!</v>
      </c>
    </row>
    <row r="461" spans="22:27" x14ac:dyDescent="0.2">
      <c r="V461" s="14" t="s">
        <v>124</v>
      </c>
      <c r="W461" s="15" t="s">
        <v>4502</v>
      </c>
      <c r="X461" s="15" t="s">
        <v>4503</v>
      </c>
      <c r="Y461" s="15" t="s">
        <v>42</v>
      </c>
      <c r="Z461" s="15" t="s">
        <v>3981</v>
      </c>
      <c r="AA461" s="11" t="e">
        <f>VLOOKUP(W461,#REF!,1,FALSE)</f>
        <v>#REF!</v>
      </c>
    </row>
    <row r="462" spans="22:27" x14ac:dyDescent="0.2">
      <c r="V462" s="14" t="s">
        <v>124</v>
      </c>
      <c r="W462" s="15" t="s">
        <v>4506</v>
      </c>
      <c r="X462" s="15" t="s">
        <v>4507</v>
      </c>
      <c r="Y462" s="15" t="s">
        <v>42</v>
      </c>
      <c r="Z462" s="15" t="s">
        <v>3981</v>
      </c>
      <c r="AA462" s="11" t="e">
        <f>VLOOKUP(W462,#REF!,1,FALSE)</f>
        <v>#REF!</v>
      </c>
    </row>
    <row r="463" spans="22:27" x14ac:dyDescent="0.2">
      <c r="V463" s="14" t="s">
        <v>124</v>
      </c>
      <c r="W463" s="15" t="s">
        <v>4513</v>
      </c>
      <c r="X463" s="15" t="s">
        <v>4514</v>
      </c>
      <c r="Y463" s="15" t="s">
        <v>42</v>
      </c>
      <c r="Z463" s="15" t="s">
        <v>3981</v>
      </c>
      <c r="AA463" s="11" t="e">
        <f>VLOOKUP(W463,#REF!,1,FALSE)</f>
        <v>#REF!</v>
      </c>
    </row>
    <row r="464" spans="22:27" x14ac:dyDescent="0.2">
      <c r="V464" s="14" t="s">
        <v>124</v>
      </c>
      <c r="W464" s="15" t="s">
        <v>4517</v>
      </c>
      <c r="X464" s="15" t="s">
        <v>4518</v>
      </c>
      <c r="Y464" s="15" t="s">
        <v>42</v>
      </c>
      <c r="Z464" s="15" t="s">
        <v>3981</v>
      </c>
      <c r="AA464" s="11" t="e">
        <f>VLOOKUP(W464,#REF!,1,FALSE)</f>
        <v>#REF!</v>
      </c>
    </row>
    <row r="465" spans="22:27" x14ac:dyDescent="0.2">
      <c r="V465" s="5" t="s">
        <v>4051</v>
      </c>
      <c r="W465" t="s">
        <v>4551</v>
      </c>
      <c r="X465" t="s">
        <v>4552</v>
      </c>
      <c r="Y465" t="s">
        <v>27</v>
      </c>
      <c r="Z465" t="s">
        <v>4050</v>
      </c>
      <c r="AA465" s="11" t="e">
        <f>VLOOKUP(W465,#REF!,1,FALSE)</f>
        <v>#REF!</v>
      </c>
    </row>
    <row r="466" spans="22:27" x14ac:dyDescent="0.2">
      <c r="V466" s="5" t="s">
        <v>4051</v>
      </c>
      <c r="W466" t="s">
        <v>4742</v>
      </c>
      <c r="X466" t="s">
        <v>4743</v>
      </c>
      <c r="Y466" t="s">
        <v>27</v>
      </c>
      <c r="Z466" t="s">
        <v>4050</v>
      </c>
      <c r="AA466" s="11" t="e">
        <f>VLOOKUP(W466,#REF!,1,FALSE)</f>
        <v>#REF!</v>
      </c>
    </row>
    <row r="467" spans="22:27" x14ac:dyDescent="0.2">
      <c r="V467" s="5" t="s">
        <v>4123</v>
      </c>
      <c r="W467" t="s">
        <v>4744</v>
      </c>
      <c r="X467" t="s">
        <v>4745</v>
      </c>
      <c r="Y467" t="s">
        <v>27</v>
      </c>
      <c r="Z467" t="s">
        <v>4122</v>
      </c>
      <c r="AA467" s="11" t="e">
        <f>VLOOKUP(W467,#REF!,1,FALSE)</f>
        <v>#REF!</v>
      </c>
    </row>
    <row r="468" spans="22:27" x14ac:dyDescent="0.2">
      <c r="V468" s="5" t="s">
        <v>4059</v>
      </c>
      <c r="W468" t="s">
        <v>4553</v>
      </c>
      <c r="X468" t="s">
        <v>4746</v>
      </c>
      <c r="Y468" t="s">
        <v>27</v>
      </c>
      <c r="Z468" t="s">
        <v>4058</v>
      </c>
      <c r="AA468" s="11" t="e">
        <f>VLOOKUP(W468,#REF!,1,FALSE)</f>
        <v>#REF!</v>
      </c>
    </row>
    <row r="469" spans="22:27" x14ac:dyDescent="0.2">
      <c r="V469" s="5" t="s">
        <v>4059</v>
      </c>
      <c r="W469" t="s">
        <v>4555</v>
      </c>
      <c r="X469" t="s">
        <v>4747</v>
      </c>
      <c r="Y469" t="s">
        <v>27</v>
      </c>
      <c r="Z469" t="s">
        <v>4058</v>
      </c>
      <c r="AA469" s="11" t="e">
        <f>VLOOKUP(W469,#REF!,1,FALSE)</f>
        <v>#REF!</v>
      </c>
    </row>
    <row r="470" spans="22:27" x14ac:dyDescent="0.2">
      <c r="V470" s="5" t="s">
        <v>4059</v>
      </c>
      <c r="W470" t="s">
        <v>4557</v>
      </c>
      <c r="X470" t="s">
        <v>4748</v>
      </c>
      <c r="Y470" t="s">
        <v>27</v>
      </c>
      <c r="Z470" t="s">
        <v>4058</v>
      </c>
      <c r="AA470" s="11" t="e">
        <f>VLOOKUP(W470,#REF!,1,FALSE)</f>
        <v>#REF!</v>
      </c>
    </row>
    <row r="471" spans="22:27" x14ac:dyDescent="0.2">
      <c r="V471" s="5" t="s">
        <v>4136</v>
      </c>
      <c r="W471" t="s">
        <v>4749</v>
      </c>
      <c r="X471" t="s">
        <v>4750</v>
      </c>
      <c r="Y471" t="s">
        <v>27</v>
      </c>
      <c r="Z471" t="s">
        <v>4135</v>
      </c>
      <c r="AA471" s="11" t="e">
        <f>VLOOKUP(W471,#REF!,1,FALSE)</f>
        <v>#REF!</v>
      </c>
    </row>
    <row r="472" spans="22:27" x14ac:dyDescent="0.2">
      <c r="V472" s="5" t="s">
        <v>4136</v>
      </c>
      <c r="W472" t="s">
        <v>4751</v>
      </c>
      <c r="X472" t="s">
        <v>4752</v>
      </c>
      <c r="Y472" t="s">
        <v>27</v>
      </c>
      <c r="Z472" t="s">
        <v>4135</v>
      </c>
      <c r="AA472" s="11" t="e">
        <f>VLOOKUP(W472,#REF!,1,FALSE)</f>
        <v>#REF!</v>
      </c>
    </row>
    <row r="473" spans="22:27" x14ac:dyDescent="0.2">
      <c r="V473" s="5" t="s">
        <v>4068</v>
      </c>
      <c r="W473" t="s">
        <v>4753</v>
      </c>
      <c r="X473" t="s">
        <v>4754</v>
      </c>
      <c r="Y473" t="s">
        <v>27</v>
      </c>
      <c r="Z473" t="s">
        <v>4067</v>
      </c>
      <c r="AA473" s="11" t="e">
        <f>VLOOKUP(W473,#REF!,1,FALSE)</f>
        <v>#REF!</v>
      </c>
    </row>
    <row r="474" spans="22:27" x14ac:dyDescent="0.2">
      <c r="V474" s="5" t="s">
        <v>4068</v>
      </c>
      <c r="W474" t="s">
        <v>4559</v>
      </c>
      <c r="X474" t="s">
        <v>4560</v>
      </c>
      <c r="Y474" t="s">
        <v>27</v>
      </c>
      <c r="Z474" t="s">
        <v>4067</v>
      </c>
      <c r="AA474" s="11" t="e">
        <f>VLOOKUP(W474,#REF!,1,FALSE)</f>
        <v>#REF!</v>
      </c>
    </row>
    <row r="475" spans="22:27" ht="13.5" thickBot="1" x14ac:dyDescent="0.25">
      <c r="V475" s="6" t="s">
        <v>4068</v>
      </c>
      <c r="W475" s="4" t="s">
        <v>4561</v>
      </c>
      <c r="X475" s="4" t="s">
        <v>4562</v>
      </c>
      <c r="Y475" s="4" t="s">
        <v>27</v>
      </c>
      <c r="Z475" s="4" t="s">
        <v>4067</v>
      </c>
      <c r="AA475" s="12" t="e">
        <f>VLOOKUP(W475,#REF!,1,FALSE)</f>
        <v>#REF!</v>
      </c>
    </row>
  </sheetData>
  <autoFilter ref="I2:N151" xr:uid="{CA808719-E3CF-4E7E-9C42-F7024A6F818C}">
    <filterColumn colId="4">
      <filters>
        <filter val="Yes"/>
      </filters>
    </filterColumn>
  </autoFilter>
  <sortState xmlns:xlrd2="http://schemas.microsoft.com/office/spreadsheetml/2017/richdata2" ref="I3:N151">
    <sortCondition ref="L3:L151"/>
    <sortCondition ref="J3:J151"/>
  </sortState>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3C28F-3EB3-4B7D-BA1C-21080C77DC75}">
  <dimension ref="A1:E64"/>
  <sheetViews>
    <sheetView workbookViewId="0">
      <selection activeCell="B48" sqref="B48"/>
    </sheetView>
  </sheetViews>
  <sheetFormatPr defaultRowHeight="12.75" x14ac:dyDescent="0.2"/>
  <cols>
    <col min="1" max="1" width="18.85546875" customWidth="1"/>
    <col min="2" max="2" width="19.28515625" customWidth="1"/>
    <col min="3" max="3" width="16.5703125" bestFit="1" customWidth="1"/>
    <col min="4" max="4" width="12.85546875" customWidth="1"/>
    <col min="5" max="5" width="29.42578125" customWidth="1"/>
  </cols>
  <sheetData>
    <row r="1" spans="1:5" x14ac:dyDescent="0.2">
      <c r="A1" t="s">
        <v>3006</v>
      </c>
      <c r="B1" t="s">
        <v>3004</v>
      </c>
      <c r="C1" t="s">
        <v>20</v>
      </c>
      <c r="E1" s="2" t="s">
        <v>3005</v>
      </c>
    </row>
    <row r="2" spans="1:5" x14ac:dyDescent="0.2">
      <c r="A2" t="s">
        <v>47</v>
      </c>
      <c r="B2" t="s">
        <v>3018</v>
      </c>
      <c r="C2">
        <v>12</v>
      </c>
      <c r="E2" t="str" cm="1">
        <f t="array" ref="E2:E13">_xlfn._xlws.SORT(_xlfn.UNIQUE(A2:A64))</f>
        <v>Advisory</v>
      </c>
    </row>
    <row r="3" spans="1:5" x14ac:dyDescent="0.2">
      <c r="A3" t="s">
        <v>108</v>
      </c>
      <c r="B3" t="s">
        <v>3038</v>
      </c>
      <c r="C3">
        <v>32</v>
      </c>
      <c r="E3" t="str">
        <v>Clearway</v>
      </c>
    </row>
    <row r="4" spans="1:5" x14ac:dyDescent="0.2">
      <c r="A4" t="s">
        <v>108</v>
      </c>
      <c r="B4" t="s">
        <v>3039</v>
      </c>
      <c r="C4">
        <v>33</v>
      </c>
      <c r="E4" t="str">
        <v>Guide</v>
      </c>
    </row>
    <row r="5" spans="1:5" x14ac:dyDescent="0.2">
      <c r="A5" t="s">
        <v>108</v>
      </c>
      <c r="B5" t="s">
        <v>3040</v>
      </c>
      <c r="C5">
        <v>34</v>
      </c>
      <c r="E5" t="str">
        <v>Motorist services</v>
      </c>
    </row>
    <row r="6" spans="1:5" x14ac:dyDescent="0.2">
      <c r="A6" t="s">
        <v>108</v>
      </c>
      <c r="B6" t="s">
        <v>3041</v>
      </c>
      <c r="C6">
        <v>35</v>
      </c>
      <c r="E6" t="str">
        <v>Other</v>
      </c>
    </row>
    <row r="7" spans="1:5" x14ac:dyDescent="0.2">
      <c r="A7" t="s">
        <v>60</v>
      </c>
      <c r="B7" t="s">
        <v>3023</v>
      </c>
      <c r="C7">
        <v>17</v>
      </c>
      <c r="E7" t="str">
        <v>Parking</v>
      </c>
    </row>
    <row r="8" spans="1:5" x14ac:dyDescent="0.2">
      <c r="A8" t="s">
        <v>60</v>
      </c>
      <c r="B8" t="s">
        <v>3024</v>
      </c>
      <c r="C8">
        <v>18</v>
      </c>
      <c r="E8" t="str">
        <v>Parking permitted</v>
      </c>
    </row>
    <row r="9" spans="1:5" x14ac:dyDescent="0.2">
      <c r="A9" t="s">
        <v>122</v>
      </c>
      <c r="B9" t="s">
        <v>3044</v>
      </c>
      <c r="C9">
        <v>41</v>
      </c>
      <c r="E9" t="str">
        <v>Parking Zone</v>
      </c>
    </row>
    <row r="10" spans="1:5" x14ac:dyDescent="0.2">
      <c r="A10" t="s">
        <v>3031</v>
      </c>
      <c r="B10" t="s">
        <v>3030</v>
      </c>
      <c r="C10">
        <v>24</v>
      </c>
      <c r="E10" t="str">
        <v>Regulatory</v>
      </c>
    </row>
    <row r="11" spans="1:5" x14ac:dyDescent="0.2">
      <c r="A11" t="s">
        <v>3016</v>
      </c>
      <c r="B11" t="s">
        <v>3016</v>
      </c>
      <c r="C11">
        <v>10</v>
      </c>
      <c r="E11" t="str">
        <v>Toll</v>
      </c>
    </row>
    <row r="12" spans="1:5" x14ac:dyDescent="0.2">
      <c r="A12" t="s">
        <v>72</v>
      </c>
      <c r="B12" t="s">
        <v>3016</v>
      </c>
      <c r="C12">
        <v>62</v>
      </c>
      <c r="E12" t="str">
        <v>Visitor attractions</v>
      </c>
    </row>
    <row r="13" spans="1:5" x14ac:dyDescent="0.2">
      <c r="A13" t="s">
        <v>47</v>
      </c>
      <c r="B13" t="s">
        <v>3019</v>
      </c>
      <c r="C13">
        <v>13</v>
      </c>
      <c r="E13" t="str">
        <v>Warning</v>
      </c>
    </row>
    <row r="14" spans="1:5" x14ac:dyDescent="0.2">
      <c r="A14" t="s">
        <v>122</v>
      </c>
      <c r="B14" t="s">
        <v>3045</v>
      </c>
      <c r="C14">
        <v>42</v>
      </c>
    </row>
    <row r="15" spans="1:5" x14ac:dyDescent="0.2">
      <c r="A15" t="s">
        <v>47</v>
      </c>
      <c r="B15" t="s">
        <v>3020</v>
      </c>
      <c r="C15">
        <v>14</v>
      </c>
    </row>
    <row r="16" spans="1:5" x14ac:dyDescent="0.2">
      <c r="A16" t="s">
        <v>82</v>
      </c>
      <c r="B16" t="s">
        <v>3033</v>
      </c>
      <c r="C16">
        <v>26</v>
      </c>
    </row>
    <row r="17" spans="1:3" x14ac:dyDescent="0.2">
      <c r="A17" t="s">
        <v>32</v>
      </c>
      <c r="B17" t="s">
        <v>3007</v>
      </c>
      <c r="C17">
        <v>1</v>
      </c>
    </row>
    <row r="18" spans="1:3" x14ac:dyDescent="0.2">
      <c r="A18" t="s">
        <v>122</v>
      </c>
      <c r="B18" t="s">
        <v>3046</v>
      </c>
      <c r="C18">
        <v>43</v>
      </c>
    </row>
    <row r="19" spans="1:3" x14ac:dyDescent="0.2">
      <c r="A19" t="s">
        <v>32</v>
      </c>
      <c r="B19" t="s">
        <v>3058</v>
      </c>
      <c r="C19">
        <v>58</v>
      </c>
    </row>
    <row r="20" spans="1:3" x14ac:dyDescent="0.2">
      <c r="A20" t="s">
        <v>32</v>
      </c>
      <c r="B20" t="s">
        <v>3008</v>
      </c>
      <c r="C20">
        <v>2</v>
      </c>
    </row>
    <row r="21" spans="1:3" x14ac:dyDescent="0.2">
      <c r="A21" t="s">
        <v>122</v>
      </c>
      <c r="B21" t="s">
        <v>3008</v>
      </c>
      <c r="C21">
        <v>44</v>
      </c>
    </row>
    <row r="22" spans="1:3" x14ac:dyDescent="0.2">
      <c r="A22" t="s">
        <v>82</v>
      </c>
      <c r="B22" t="s">
        <v>3055</v>
      </c>
      <c r="C22">
        <v>55</v>
      </c>
    </row>
    <row r="23" spans="1:3" x14ac:dyDescent="0.2">
      <c r="A23" t="s">
        <v>122</v>
      </c>
      <c r="B23" t="s">
        <v>3059</v>
      </c>
      <c r="C23">
        <v>59</v>
      </c>
    </row>
    <row r="24" spans="1:3" x14ac:dyDescent="0.2">
      <c r="A24" t="s">
        <v>82</v>
      </c>
      <c r="B24" t="s">
        <v>3059</v>
      </c>
      <c r="C24">
        <v>60</v>
      </c>
    </row>
    <row r="25" spans="1:3" x14ac:dyDescent="0.2">
      <c r="A25" t="s">
        <v>32</v>
      </c>
      <c r="B25" t="s">
        <v>3009</v>
      </c>
      <c r="C25">
        <v>3</v>
      </c>
    </row>
    <row r="26" spans="1:3" x14ac:dyDescent="0.2">
      <c r="A26" t="s">
        <v>122</v>
      </c>
      <c r="B26" t="s">
        <v>3047</v>
      </c>
      <c r="C26">
        <v>45</v>
      </c>
    </row>
    <row r="27" spans="1:3" x14ac:dyDescent="0.2">
      <c r="A27" t="s">
        <v>32</v>
      </c>
      <c r="B27" t="s">
        <v>3010</v>
      </c>
      <c r="C27">
        <v>4</v>
      </c>
    </row>
    <row r="28" spans="1:3" x14ac:dyDescent="0.2">
      <c r="A28" t="s">
        <v>122</v>
      </c>
      <c r="B28" t="s">
        <v>3010</v>
      </c>
      <c r="C28">
        <v>46</v>
      </c>
    </row>
    <row r="29" spans="1:3" x14ac:dyDescent="0.2">
      <c r="A29" t="s">
        <v>47</v>
      </c>
      <c r="B29" t="s">
        <v>3021</v>
      </c>
      <c r="C29">
        <v>15</v>
      </c>
    </row>
    <row r="30" spans="1:3" x14ac:dyDescent="0.2">
      <c r="A30" t="s">
        <v>47</v>
      </c>
      <c r="B30" t="s">
        <v>3022</v>
      </c>
      <c r="C30">
        <v>16</v>
      </c>
    </row>
    <row r="31" spans="1:3" x14ac:dyDescent="0.2">
      <c r="A31" t="s">
        <v>82</v>
      </c>
      <c r="B31" t="s">
        <v>3034</v>
      </c>
      <c r="C31">
        <v>27</v>
      </c>
    </row>
    <row r="32" spans="1:3" x14ac:dyDescent="0.2">
      <c r="A32" t="s">
        <v>122</v>
      </c>
      <c r="B32" t="s">
        <v>3048</v>
      </c>
      <c r="C32">
        <v>47</v>
      </c>
    </row>
    <row r="33" spans="1:3" x14ac:dyDescent="0.2">
      <c r="A33" t="s">
        <v>122</v>
      </c>
      <c r="B33" t="s">
        <v>3049</v>
      </c>
      <c r="C33">
        <v>48</v>
      </c>
    </row>
    <row r="34" spans="1:3" x14ac:dyDescent="0.2">
      <c r="A34" t="s">
        <v>32</v>
      </c>
      <c r="B34" t="s">
        <v>3011</v>
      </c>
      <c r="C34">
        <v>5</v>
      </c>
    </row>
    <row r="35" spans="1:3" x14ac:dyDescent="0.2">
      <c r="A35" t="s">
        <v>72</v>
      </c>
      <c r="B35" t="s">
        <v>3028</v>
      </c>
      <c r="C35">
        <v>22</v>
      </c>
    </row>
    <row r="36" spans="1:3" x14ac:dyDescent="0.2">
      <c r="A36" t="s">
        <v>72</v>
      </c>
      <c r="B36" t="s">
        <v>3029</v>
      </c>
      <c r="C36">
        <v>23</v>
      </c>
    </row>
    <row r="37" spans="1:3" x14ac:dyDescent="0.2">
      <c r="A37" t="s">
        <v>1091</v>
      </c>
      <c r="B37" t="s">
        <v>3060</v>
      </c>
      <c r="C37">
        <v>100000</v>
      </c>
    </row>
    <row r="38" spans="1:3" x14ac:dyDescent="0.2">
      <c r="A38" t="s">
        <v>72</v>
      </c>
      <c r="B38" t="s">
        <v>3056</v>
      </c>
      <c r="C38">
        <v>56</v>
      </c>
    </row>
    <row r="39" spans="1:3" x14ac:dyDescent="0.2">
      <c r="A39" t="s">
        <v>72</v>
      </c>
      <c r="B39" t="s">
        <v>3057</v>
      </c>
      <c r="C39">
        <v>57</v>
      </c>
    </row>
    <row r="40" spans="1:3" x14ac:dyDescent="0.2">
      <c r="A40" t="s">
        <v>3032</v>
      </c>
      <c r="B40" t="s">
        <v>3032</v>
      </c>
      <c r="C40">
        <v>25</v>
      </c>
    </row>
    <row r="41" spans="1:3" x14ac:dyDescent="0.2">
      <c r="A41" t="s">
        <v>72</v>
      </c>
      <c r="B41" t="s">
        <v>3032</v>
      </c>
      <c r="C41">
        <v>61</v>
      </c>
    </row>
    <row r="42" spans="1:3" x14ac:dyDescent="0.2">
      <c r="A42" t="s">
        <v>32</v>
      </c>
      <c r="B42" t="s">
        <v>3012</v>
      </c>
      <c r="C42">
        <v>6</v>
      </c>
    </row>
    <row r="43" spans="1:3" x14ac:dyDescent="0.2">
      <c r="A43" t="s">
        <v>108</v>
      </c>
      <c r="B43" t="s">
        <v>3042</v>
      </c>
      <c r="C43">
        <v>36</v>
      </c>
    </row>
    <row r="44" spans="1:3" x14ac:dyDescent="0.2">
      <c r="A44" t="s">
        <v>108</v>
      </c>
      <c r="B44" t="s">
        <v>3043</v>
      </c>
      <c r="C44">
        <v>37</v>
      </c>
    </row>
    <row r="45" spans="1:3" x14ac:dyDescent="0.2">
      <c r="A45" t="s">
        <v>60</v>
      </c>
      <c r="B45" t="s">
        <v>3027</v>
      </c>
      <c r="C45">
        <v>21</v>
      </c>
    </row>
    <row r="46" spans="1:3" x14ac:dyDescent="0.2">
      <c r="A46" t="s">
        <v>60</v>
      </c>
      <c r="B46" t="s">
        <v>3025</v>
      </c>
      <c r="C46">
        <v>19</v>
      </c>
    </row>
    <row r="47" spans="1:3" x14ac:dyDescent="0.2">
      <c r="A47" t="s">
        <v>108</v>
      </c>
      <c r="B47" t="s">
        <v>3025</v>
      </c>
      <c r="C47">
        <v>38</v>
      </c>
    </row>
    <row r="48" spans="1:3" x14ac:dyDescent="0.2">
      <c r="A48" t="s">
        <v>60</v>
      </c>
      <c r="B48" t="s">
        <v>3026</v>
      </c>
      <c r="C48">
        <v>20</v>
      </c>
    </row>
    <row r="49" spans="1:3" x14ac:dyDescent="0.2">
      <c r="A49" t="s">
        <v>108</v>
      </c>
      <c r="B49" t="s">
        <v>3026</v>
      </c>
      <c r="C49">
        <v>39</v>
      </c>
    </row>
    <row r="50" spans="1:3" x14ac:dyDescent="0.2">
      <c r="A50" t="s">
        <v>108</v>
      </c>
      <c r="B50" t="s">
        <v>3026</v>
      </c>
      <c r="C50">
        <v>40</v>
      </c>
    </row>
    <row r="51" spans="1:3" x14ac:dyDescent="0.2">
      <c r="A51" t="s">
        <v>32</v>
      </c>
      <c r="B51" t="s">
        <v>3013</v>
      </c>
      <c r="C51">
        <v>7</v>
      </c>
    </row>
    <row r="52" spans="1:3" x14ac:dyDescent="0.2">
      <c r="A52" t="s">
        <v>122</v>
      </c>
      <c r="B52" t="s">
        <v>3013</v>
      </c>
      <c r="C52">
        <v>49</v>
      </c>
    </row>
    <row r="53" spans="1:3" x14ac:dyDescent="0.2">
      <c r="A53" t="s">
        <v>82</v>
      </c>
      <c r="B53" t="s">
        <v>3035</v>
      </c>
      <c r="C53">
        <v>28</v>
      </c>
    </row>
    <row r="54" spans="1:3" x14ac:dyDescent="0.2">
      <c r="A54" t="s">
        <v>82</v>
      </c>
      <c r="B54" t="s">
        <v>3036</v>
      </c>
      <c r="C54">
        <v>29</v>
      </c>
    </row>
    <row r="55" spans="1:3" x14ac:dyDescent="0.2">
      <c r="A55" t="s">
        <v>82</v>
      </c>
      <c r="B55" t="s">
        <v>3037</v>
      </c>
      <c r="C55">
        <v>30</v>
      </c>
    </row>
    <row r="56" spans="1:3" x14ac:dyDescent="0.2">
      <c r="A56" t="s">
        <v>122</v>
      </c>
      <c r="B56" t="s">
        <v>3050</v>
      </c>
      <c r="C56">
        <v>50</v>
      </c>
    </row>
    <row r="57" spans="1:3" x14ac:dyDescent="0.2">
      <c r="A57" t="s">
        <v>47</v>
      </c>
      <c r="B57" t="s">
        <v>3017</v>
      </c>
      <c r="C57">
        <v>11</v>
      </c>
    </row>
    <row r="58" spans="1:3" x14ac:dyDescent="0.2">
      <c r="A58" t="s">
        <v>32</v>
      </c>
      <c r="B58" t="s">
        <v>3014</v>
      </c>
      <c r="C58">
        <v>8</v>
      </c>
    </row>
    <row r="59" spans="1:3" x14ac:dyDescent="0.2">
      <c r="A59" t="s">
        <v>95</v>
      </c>
      <c r="B59" t="s">
        <v>95</v>
      </c>
      <c r="C59">
        <v>31</v>
      </c>
    </row>
    <row r="60" spans="1:3" x14ac:dyDescent="0.2">
      <c r="A60" t="s">
        <v>122</v>
      </c>
      <c r="B60" t="s">
        <v>3051</v>
      </c>
      <c r="C60">
        <v>51</v>
      </c>
    </row>
    <row r="61" spans="1:3" x14ac:dyDescent="0.2">
      <c r="A61" t="s">
        <v>32</v>
      </c>
      <c r="B61" t="s">
        <v>3015</v>
      </c>
      <c r="C61">
        <v>9</v>
      </c>
    </row>
    <row r="62" spans="1:3" x14ac:dyDescent="0.2">
      <c r="A62" t="s">
        <v>122</v>
      </c>
      <c r="B62" t="s">
        <v>3052</v>
      </c>
      <c r="C62">
        <v>52</v>
      </c>
    </row>
    <row r="63" spans="1:3" x14ac:dyDescent="0.2">
      <c r="A63" t="s">
        <v>122</v>
      </c>
      <c r="B63" t="s">
        <v>3053</v>
      </c>
      <c r="C63">
        <v>53</v>
      </c>
    </row>
    <row r="64" spans="1:3" x14ac:dyDescent="0.2">
      <c r="A64" t="s">
        <v>122</v>
      </c>
      <c r="B64" t="s">
        <v>3054</v>
      </c>
      <c r="C64">
        <v>54</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8DEC4-B4ED-4237-BE01-E37F490CAEC9}">
  <sheetPr>
    <tabColor theme="2" tint="-0.499984740745262"/>
  </sheetPr>
  <dimension ref="A1:BL9"/>
  <sheetViews>
    <sheetView zoomScaleNormal="100" workbookViewId="0">
      <pane xSplit="8" ySplit="4" topLeftCell="X5" activePane="bottomRight" state="frozen"/>
      <selection pane="topRight" activeCell="H1" sqref="H1"/>
      <selection pane="bottomLeft" activeCell="A6" sqref="A6"/>
      <selection pane="bottomRight" activeCell="F21" sqref="F21:F22"/>
    </sheetView>
  </sheetViews>
  <sheetFormatPr defaultRowHeight="12.75" x14ac:dyDescent="0.2"/>
  <cols>
    <col min="1" max="4" width="10.7109375" customWidth="1"/>
    <col min="5" max="5" width="13.85546875" bestFit="1" customWidth="1"/>
    <col min="6" max="8" width="10.7109375" customWidth="1"/>
    <col min="9" max="9" width="22" bestFit="1" customWidth="1"/>
    <col min="10" max="10" width="9.5703125" bestFit="1" customWidth="1"/>
    <col min="11" max="11" width="22.7109375" bestFit="1" customWidth="1"/>
    <col min="12" max="12" width="16.140625" customWidth="1"/>
    <col min="14" max="14" width="7.5703125" bestFit="1" customWidth="1"/>
    <col min="15" max="15" width="14" bestFit="1" customWidth="1"/>
    <col min="16" max="16" width="12.85546875" bestFit="1" customWidth="1"/>
    <col min="17" max="18" width="14.140625" bestFit="1" customWidth="1"/>
    <col min="19" max="19" width="27.140625" bestFit="1" customWidth="1"/>
    <col min="20" max="20" width="30.28515625" bestFit="1" customWidth="1"/>
    <col min="21" max="21" width="23.85546875" bestFit="1" customWidth="1"/>
    <col min="22" max="22" width="19.5703125" bestFit="1" customWidth="1"/>
    <col min="23" max="23" width="18.85546875" bestFit="1" customWidth="1"/>
    <col min="28" max="28" width="26.7109375" bestFit="1" customWidth="1"/>
    <col min="29" max="29" width="16.140625" bestFit="1" customWidth="1"/>
    <col min="30" max="30" width="15" bestFit="1" customWidth="1"/>
    <col min="31" max="31" width="16.85546875" bestFit="1" customWidth="1"/>
    <col min="32" max="32" width="12.140625" customWidth="1"/>
    <col min="33" max="33" width="17" bestFit="1" customWidth="1"/>
    <col min="34" max="34" width="23.140625" bestFit="1" customWidth="1"/>
    <col min="35" max="35" width="18.42578125" bestFit="1" customWidth="1"/>
    <col min="36" max="36" width="23" bestFit="1" customWidth="1"/>
    <col min="37" max="37" width="18.85546875" bestFit="1" customWidth="1"/>
    <col min="38" max="38" width="16.85546875" bestFit="1" customWidth="1"/>
    <col min="39" max="39" width="18.42578125" bestFit="1" customWidth="1"/>
    <col min="40" max="40" width="28.5703125" bestFit="1" customWidth="1"/>
    <col min="41" max="41" width="21.28515625" bestFit="1" customWidth="1"/>
    <col min="42" max="42" width="19" bestFit="1" customWidth="1"/>
    <col min="43" max="43" width="26" bestFit="1" customWidth="1"/>
    <col min="44" max="44" width="13.7109375" bestFit="1" customWidth="1"/>
    <col min="45" max="46" width="17" bestFit="1" customWidth="1"/>
    <col min="47" max="47" width="8.7109375" bestFit="1" customWidth="1"/>
    <col min="48" max="49" width="15.5703125" bestFit="1" customWidth="1"/>
    <col min="50" max="50" width="21.85546875" bestFit="1" customWidth="1"/>
    <col min="51" max="51" width="22.7109375" bestFit="1" customWidth="1"/>
    <col min="52" max="52" width="23.140625" bestFit="1" customWidth="1"/>
    <col min="53" max="53" width="28.42578125" bestFit="1" customWidth="1"/>
    <col min="54" max="54" width="22.140625" bestFit="1" customWidth="1"/>
    <col min="55" max="55" width="10.85546875" bestFit="1" customWidth="1"/>
    <col min="56" max="56" width="17.85546875" bestFit="1" customWidth="1"/>
    <col min="57" max="57" width="31.42578125" bestFit="1" customWidth="1"/>
    <col min="58" max="58" width="33.28515625" bestFit="1" customWidth="1"/>
    <col min="59" max="59" width="21.85546875" bestFit="1" customWidth="1"/>
    <col min="60" max="60" width="15.42578125" customWidth="1"/>
    <col min="61" max="61" width="25" customWidth="1"/>
    <col min="62" max="62" width="17" bestFit="1" customWidth="1"/>
    <col min="63" max="63" width="19" bestFit="1" customWidth="1"/>
    <col min="64" max="64" width="21" bestFit="1" customWidth="1"/>
    <col min="65" max="65" width="10.7109375" bestFit="1" customWidth="1"/>
    <col min="66" max="66" width="24.140625" bestFit="1" customWidth="1"/>
    <col min="67" max="67" width="17.7109375" bestFit="1" customWidth="1"/>
    <col min="68" max="68" width="20.140625" bestFit="1" customWidth="1"/>
    <col min="69" max="69" width="8.28515625" bestFit="1" customWidth="1"/>
    <col min="70" max="70" width="18.42578125" customWidth="1"/>
    <col min="71" max="71" width="17.28515625" customWidth="1"/>
    <col min="72" max="72" width="20" customWidth="1"/>
    <col min="74" max="74" width="10.42578125" bestFit="1" customWidth="1"/>
  </cols>
  <sheetData>
    <row r="1" spans="1:64" ht="123" customHeight="1" x14ac:dyDescent="0.2">
      <c r="A1" s="52" t="s">
        <v>3061</v>
      </c>
      <c r="B1" s="52" t="s">
        <v>5462</v>
      </c>
      <c r="C1" s="52" t="s">
        <v>3062</v>
      </c>
      <c r="D1" s="53" t="s">
        <v>3063</v>
      </c>
      <c r="E1" s="52" t="s">
        <v>3064</v>
      </c>
      <c r="F1" s="52" t="s">
        <v>3065</v>
      </c>
      <c r="G1" s="53" t="s">
        <v>3066</v>
      </c>
      <c r="H1" s="53" t="s">
        <v>3067</v>
      </c>
      <c r="I1" s="52" t="s">
        <v>3068</v>
      </c>
      <c r="J1" s="53" t="s">
        <v>4872</v>
      </c>
      <c r="K1" s="53" t="s">
        <v>3082</v>
      </c>
      <c r="L1" s="53"/>
      <c r="M1" s="53" t="s">
        <v>4873</v>
      </c>
      <c r="N1" s="53" t="s">
        <v>4867</v>
      </c>
      <c r="O1" s="53" t="s">
        <v>4874</v>
      </c>
      <c r="P1" s="59" t="s">
        <v>4761</v>
      </c>
      <c r="Q1" s="53" t="s">
        <v>3083</v>
      </c>
      <c r="R1" s="52" t="s">
        <v>3071</v>
      </c>
      <c r="S1" s="52" t="s">
        <v>3072</v>
      </c>
      <c r="T1" s="53" t="s">
        <v>3073</v>
      </c>
      <c r="U1" s="52" t="s">
        <v>3074</v>
      </c>
      <c r="V1" s="52" t="s">
        <v>3075</v>
      </c>
      <c r="W1" s="53" t="s">
        <v>3076</v>
      </c>
      <c r="X1" s="53" t="s">
        <v>4879</v>
      </c>
      <c r="Y1" s="52" t="s">
        <v>3077</v>
      </c>
      <c r="Z1" s="52" t="s">
        <v>3078</v>
      </c>
      <c r="AA1" s="52" t="s">
        <v>3079</v>
      </c>
      <c r="AB1" s="52" t="s">
        <v>3080</v>
      </c>
      <c r="AC1" s="52" t="s">
        <v>3081</v>
      </c>
      <c r="AD1" s="53" t="s">
        <v>3084</v>
      </c>
      <c r="AE1" s="53" t="s">
        <v>3085</v>
      </c>
      <c r="AF1" s="52" t="s">
        <v>3086</v>
      </c>
      <c r="AG1" s="53" t="s">
        <v>3087</v>
      </c>
      <c r="AH1" s="52" t="s">
        <v>3090</v>
      </c>
      <c r="AI1" s="53" t="s">
        <v>3091</v>
      </c>
      <c r="AJ1" s="53" t="s">
        <v>3092</v>
      </c>
      <c r="AK1" s="53" t="s">
        <v>3093</v>
      </c>
      <c r="AL1" s="53" t="s">
        <v>3094</v>
      </c>
      <c r="AM1" s="53" t="s">
        <v>3095</v>
      </c>
      <c r="AN1" s="53" t="s">
        <v>3096</v>
      </c>
      <c r="AO1" s="53" t="s">
        <v>3097</v>
      </c>
      <c r="AP1" s="53" t="s">
        <v>3098</v>
      </c>
      <c r="AQ1" s="53" t="s">
        <v>3099</v>
      </c>
      <c r="AR1" s="53" t="s">
        <v>3100</v>
      </c>
      <c r="AS1" s="53" t="s">
        <v>3101</v>
      </c>
      <c r="AT1" s="53" t="s">
        <v>3102</v>
      </c>
      <c r="AU1" s="53" t="s">
        <v>3103</v>
      </c>
      <c r="AV1" s="52" t="s">
        <v>3104</v>
      </c>
      <c r="AW1" s="53" t="s">
        <v>3105</v>
      </c>
      <c r="AX1" s="53" t="s">
        <v>3106</v>
      </c>
      <c r="AY1" s="53" t="s">
        <v>3107</v>
      </c>
      <c r="AZ1" s="53" t="s">
        <v>3108</v>
      </c>
      <c r="BA1" s="53" t="s">
        <v>3109</v>
      </c>
      <c r="BB1" s="53" t="s">
        <v>3110</v>
      </c>
      <c r="BC1" s="53" t="s">
        <v>3112</v>
      </c>
      <c r="BD1" s="56" t="s">
        <v>3113</v>
      </c>
      <c r="BE1" s="53" t="s">
        <v>3088</v>
      </c>
      <c r="BF1" s="57" t="s">
        <v>3114</v>
      </c>
      <c r="BG1" s="57" t="s">
        <v>3115</v>
      </c>
      <c r="BH1" s="57" t="s">
        <v>3116</v>
      </c>
      <c r="BI1" s="53" t="s">
        <v>3089</v>
      </c>
      <c r="BJ1" s="57" t="s">
        <v>3117</v>
      </c>
      <c r="BK1" s="57" t="s">
        <v>3118</v>
      </c>
      <c r="BL1" s="53" t="s">
        <v>3111</v>
      </c>
    </row>
    <row r="2" spans="1:64" ht="15" customHeight="1" x14ac:dyDescent="0.2">
      <c r="A2" s="24"/>
      <c r="C2" s="24"/>
      <c r="D2" s="23"/>
      <c r="E2" s="24"/>
      <c r="F2" s="24"/>
      <c r="G2" s="24"/>
      <c r="H2" s="24"/>
      <c r="J2" s="24"/>
      <c r="M2" s="23"/>
      <c r="N2" s="23"/>
      <c r="O2" s="23"/>
      <c r="P2" s="23"/>
      <c r="S2" s="48"/>
      <c r="T2" s="48"/>
      <c r="U2" s="23"/>
      <c r="V2" s="23"/>
      <c r="W2" s="23"/>
      <c r="X2" s="23"/>
      <c r="Y2" s="23"/>
    </row>
    <row r="3" spans="1:64" s="81" customFormat="1" ht="15" customHeight="1" x14ac:dyDescent="0.2">
      <c r="C3" s="82" t="s">
        <v>3119</v>
      </c>
      <c r="D3" s="82" t="s">
        <v>7</v>
      </c>
      <c r="F3" s="81" t="s">
        <v>3120</v>
      </c>
      <c r="G3" s="81" t="s">
        <v>3121</v>
      </c>
      <c r="H3" s="81" t="s">
        <v>3122</v>
      </c>
      <c r="I3" s="82" t="s">
        <v>3123</v>
      </c>
      <c r="J3" s="82" t="s">
        <v>3258</v>
      </c>
      <c r="K3" s="81" t="s">
        <v>3135</v>
      </c>
      <c r="L3" s="81" t="s">
        <v>3136</v>
      </c>
      <c r="P3" s="81" t="s">
        <v>3128</v>
      </c>
      <c r="Q3" s="81" t="s">
        <v>3137</v>
      </c>
      <c r="R3" s="81" t="s">
        <v>3125</v>
      </c>
      <c r="S3" s="83"/>
      <c r="T3" s="84"/>
      <c r="U3" s="82" t="s">
        <v>3126</v>
      </c>
      <c r="V3" s="81" t="s">
        <v>3127</v>
      </c>
      <c r="W3" s="81" t="s">
        <v>3129</v>
      </c>
      <c r="X3" s="81" t="s">
        <v>3130</v>
      </c>
      <c r="Y3" s="81" t="s">
        <v>3131</v>
      </c>
      <c r="Z3" s="82" t="s">
        <v>3132</v>
      </c>
      <c r="AA3" s="81" t="s">
        <v>3133</v>
      </c>
      <c r="AC3" s="81" t="s">
        <v>3134</v>
      </c>
      <c r="AD3" s="81" t="s">
        <v>3138</v>
      </c>
      <c r="AE3" s="81" t="s">
        <v>3139</v>
      </c>
      <c r="AF3" s="81" t="s">
        <v>3140</v>
      </c>
      <c r="AG3" s="81" t="s">
        <v>3141</v>
      </c>
      <c r="AH3" s="81" t="s">
        <v>3144</v>
      </c>
      <c r="AI3" s="81" t="s">
        <v>3145</v>
      </c>
      <c r="AJ3" s="81" t="s">
        <v>3146</v>
      </c>
      <c r="AK3" s="81" t="s">
        <v>3147</v>
      </c>
      <c r="AL3" s="81" t="s">
        <v>3148</v>
      </c>
      <c r="AM3" s="81" t="s">
        <v>3149</v>
      </c>
      <c r="AN3" s="81" t="s">
        <v>3150</v>
      </c>
      <c r="AO3" s="81" t="s">
        <v>3151</v>
      </c>
      <c r="AP3" s="81" t="s">
        <v>3152</v>
      </c>
      <c r="AQ3" s="81" t="s">
        <v>3153</v>
      </c>
      <c r="AR3" s="81" t="s">
        <v>3154</v>
      </c>
      <c r="AS3" s="81" t="s">
        <v>3155</v>
      </c>
      <c r="AT3" s="81" t="s">
        <v>3156</v>
      </c>
      <c r="AU3" s="81" t="s">
        <v>3157</v>
      </c>
      <c r="AV3" s="81" t="s">
        <v>3158</v>
      </c>
      <c r="AW3" s="81" t="s">
        <v>3159</v>
      </c>
      <c r="AX3" s="81" t="s">
        <v>3160</v>
      </c>
      <c r="AY3" s="81" t="s">
        <v>3161</v>
      </c>
      <c r="AZ3" s="81" t="s">
        <v>3162</v>
      </c>
      <c r="BA3" s="81" t="s">
        <v>3163</v>
      </c>
      <c r="BB3" s="81" t="s">
        <v>3164</v>
      </c>
      <c r="BC3" s="82" t="s">
        <v>3166</v>
      </c>
      <c r="BD3" s="82" t="s">
        <v>3167</v>
      </c>
      <c r="BE3" s="81" t="s">
        <v>3142</v>
      </c>
      <c r="BF3" s="82" t="s">
        <v>3168</v>
      </c>
      <c r="BG3" s="82" t="s">
        <v>3169</v>
      </c>
      <c r="BH3" s="82" t="s">
        <v>3170</v>
      </c>
      <c r="BI3" s="81" t="s">
        <v>3143</v>
      </c>
      <c r="BJ3" s="82" t="s">
        <v>3171</v>
      </c>
      <c r="BK3" s="81" t="s">
        <v>3172</v>
      </c>
      <c r="BL3" s="82" t="s">
        <v>3165</v>
      </c>
    </row>
    <row r="4" spans="1:64" x14ac:dyDescent="0.2">
      <c r="A4" t="s">
        <v>8</v>
      </c>
      <c r="B4" t="s">
        <v>5463</v>
      </c>
      <c r="C4" t="s">
        <v>20</v>
      </c>
      <c r="D4" t="s">
        <v>3173</v>
      </c>
      <c r="E4" t="s">
        <v>3174</v>
      </c>
      <c r="F4" t="s">
        <v>3175</v>
      </c>
      <c r="G4" t="s">
        <v>3176</v>
      </c>
      <c r="H4" t="s">
        <v>9</v>
      </c>
      <c r="I4" t="s">
        <v>3177</v>
      </c>
      <c r="J4" t="s">
        <v>3275</v>
      </c>
      <c r="K4" t="s">
        <v>3190</v>
      </c>
      <c r="L4" s="3" t="s">
        <v>3281</v>
      </c>
      <c r="M4" s="3" t="s">
        <v>3278</v>
      </c>
      <c r="N4" s="3" t="s">
        <v>3279</v>
      </c>
      <c r="O4" s="3" t="s">
        <v>3280</v>
      </c>
      <c r="P4" t="s">
        <v>3183</v>
      </c>
      <c r="Q4" t="s">
        <v>3191</v>
      </c>
      <c r="R4" t="s">
        <v>10</v>
      </c>
      <c r="S4" t="s">
        <v>3179</v>
      </c>
      <c r="T4" t="s">
        <v>3180</v>
      </c>
      <c r="U4" t="s">
        <v>3181</v>
      </c>
      <c r="V4" t="s">
        <v>3182</v>
      </c>
      <c r="W4" t="s">
        <v>3184</v>
      </c>
      <c r="X4" t="s">
        <v>3185</v>
      </c>
      <c r="Y4" t="s">
        <v>14</v>
      </c>
      <c r="Z4" t="s">
        <v>3186</v>
      </c>
      <c r="AA4" t="s">
        <v>3187</v>
      </c>
      <c r="AB4" t="s">
        <v>3188</v>
      </c>
      <c r="AC4" t="s">
        <v>3189</v>
      </c>
      <c r="AD4" t="s">
        <v>3192</v>
      </c>
      <c r="AE4" t="s">
        <v>3193</v>
      </c>
      <c r="AF4" t="s">
        <v>3194</v>
      </c>
      <c r="AG4" t="s">
        <v>3195</v>
      </c>
      <c r="AH4" t="s">
        <v>3198</v>
      </c>
      <c r="AI4" t="s">
        <v>3199</v>
      </c>
      <c r="AJ4" t="s">
        <v>3200</v>
      </c>
      <c r="AK4" t="s">
        <v>3201</v>
      </c>
      <c r="AL4" t="s">
        <v>3202</v>
      </c>
      <c r="AM4" t="s">
        <v>3203</v>
      </c>
      <c r="AN4" t="s">
        <v>3204</v>
      </c>
      <c r="AO4" t="s">
        <v>3205</v>
      </c>
      <c r="AP4" t="s">
        <v>3206</v>
      </c>
      <c r="AQ4" t="s">
        <v>3207</v>
      </c>
      <c r="AR4" t="s">
        <v>3208</v>
      </c>
      <c r="AS4" t="s">
        <v>3209</v>
      </c>
      <c r="AT4" t="s">
        <v>3210</v>
      </c>
      <c r="AU4" t="s">
        <v>3211</v>
      </c>
      <c r="AV4" t="s">
        <v>3212</v>
      </c>
      <c r="AW4" t="s">
        <v>3213</v>
      </c>
      <c r="AX4" t="s">
        <v>3214</v>
      </c>
      <c r="AY4" t="s">
        <v>3215</v>
      </c>
      <c r="AZ4" t="s">
        <v>3216</v>
      </c>
      <c r="BA4" t="s">
        <v>3217</v>
      </c>
      <c r="BB4" t="s">
        <v>3218</v>
      </c>
      <c r="BC4" t="s">
        <v>3220</v>
      </c>
      <c r="BD4" t="s">
        <v>23</v>
      </c>
      <c r="BE4" t="s">
        <v>3196</v>
      </c>
      <c r="BF4" t="s">
        <v>3221</v>
      </c>
      <c r="BG4" t="s">
        <v>3222</v>
      </c>
      <c r="BH4" t="s">
        <v>3223</v>
      </c>
      <c r="BI4" t="s">
        <v>3197</v>
      </c>
      <c r="BJ4" t="s">
        <v>3224</v>
      </c>
      <c r="BK4" t="s">
        <v>3225</v>
      </c>
      <c r="BL4" s="3" t="s">
        <v>3219</v>
      </c>
    </row>
    <row r="5" spans="1:64" x14ac:dyDescent="0.2">
      <c r="A5" s="55"/>
      <c r="B5" s="55"/>
      <c r="C5" s="55"/>
      <c r="D5" s="55"/>
      <c r="E5" s="55"/>
      <c r="F5" s="55"/>
      <c r="G5" s="55"/>
      <c r="H5" s="55"/>
      <c r="I5" s="55"/>
      <c r="J5" s="55"/>
      <c r="K5" s="55"/>
      <c r="L5" s="55"/>
      <c r="M5" s="55"/>
      <c r="N5" s="55"/>
      <c r="O5" s="55"/>
      <c r="P5" s="55"/>
      <c r="Q5" s="55"/>
      <c r="R5" s="55"/>
      <c r="S5" s="55"/>
      <c r="T5" s="55"/>
      <c r="U5" s="74"/>
      <c r="V5" s="55"/>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row>
    <row r="6" spans="1:64" x14ac:dyDescent="0.2">
      <c r="A6" s="55"/>
      <c r="B6" s="55"/>
      <c r="C6" s="55"/>
      <c r="D6" s="55" t="str">
        <f>IF(SurfaceLayer[[#This Row],[Road Name]]="", "", VLOOKUP(SurfaceLayer[[#This Row],[Road Name]], road_names[], 2, 0))</f>
        <v/>
      </c>
      <c r="E6" s="55"/>
      <c r="F6" s="55"/>
      <c r="G6" s="55"/>
      <c r="H6" s="55"/>
      <c r="I6" s="55"/>
      <c r="J6" s="55" t="str">
        <f>IF(OR(SurfaceLayer[[#This Row],[Start]]="", SurfaceLayer[[#This Row],[End]]=""), "", SurfaceLayer[[#This Row],[End]]-SurfaceLayer[[#This Row],[Start]])</f>
        <v/>
      </c>
      <c r="K6" s="55"/>
      <c r="L6" s="55"/>
      <c r="M6" s="55" t="str">
        <f>IF(OR(SurfaceLayer[[#This Row],[Layer Average Width]]="", SurfaceLayer[[#This Row],[Length]]=""),"",SurfaceLayer[[#This Row],[Layer Average Width]]*SurfaceLayer[[#This Row],[Length]])</f>
        <v/>
      </c>
      <c r="N6" s="55"/>
      <c r="O6" s="55"/>
      <c r="P6" s="55" t="str">
        <f>IF(SurfaceLayer[[#This Row],[Area]]="", "", SurfaceLayer[[#This Row],[Area]]+SurfaceLayer[[#This Row],[Extra Area]])</f>
        <v/>
      </c>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row>
    <row r="7" spans="1:64" x14ac:dyDescent="0.2">
      <c r="A7" s="55"/>
      <c r="B7" s="55"/>
      <c r="C7" s="55"/>
      <c r="D7" s="55" t="str">
        <f>IF(SurfaceLayer[[#This Row],[Road Name]]="", "", VLOOKUP(SurfaceLayer[[#This Row],[Road Name]], road_names[], 2, 0))</f>
        <v/>
      </c>
      <c r="E7" s="55"/>
      <c r="F7" s="55"/>
      <c r="G7" s="55"/>
      <c r="H7" s="55"/>
      <c r="I7" s="55"/>
      <c r="J7" s="55" t="str">
        <f>IF(OR(SurfaceLayer[[#This Row],[Start]]="", SurfaceLayer[[#This Row],[End]]=""), "", SurfaceLayer[[#This Row],[End]]-SurfaceLayer[[#This Row],[Start]])</f>
        <v/>
      </c>
      <c r="K7" s="55"/>
      <c r="L7" s="55"/>
      <c r="M7" s="55" t="str">
        <f>IF(OR(SurfaceLayer[[#This Row],[Layer Average Width]]="", SurfaceLayer[[#This Row],[Length]]=""),"",SurfaceLayer[[#This Row],[Layer Average Width]]*SurfaceLayer[[#This Row],[Length]])</f>
        <v/>
      </c>
      <c r="N7" s="55"/>
      <c r="O7" s="55"/>
      <c r="P7" s="55" t="str">
        <f>IF(SurfaceLayer[[#This Row],[Area]]="", "", SurfaceLayer[[#This Row],[Area]]+SurfaceLayer[[#This Row],[Extra Area]])</f>
        <v/>
      </c>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55"/>
    </row>
    <row r="8" spans="1:64" x14ac:dyDescent="0.2">
      <c r="A8" s="55"/>
      <c r="B8" s="55"/>
      <c r="C8" s="55"/>
      <c r="D8" s="55" t="str">
        <f>IF(SurfaceLayer[[#This Row],[Road Name]]="", "", VLOOKUP(SurfaceLayer[[#This Row],[Road Name]], road_names[], 2, 0))</f>
        <v/>
      </c>
      <c r="E8" s="55"/>
      <c r="F8" s="55"/>
      <c r="G8" s="55"/>
      <c r="H8" s="55"/>
      <c r="I8" s="55"/>
      <c r="J8" s="55" t="str">
        <f>IF(OR(SurfaceLayer[[#This Row],[Start]]="", SurfaceLayer[[#This Row],[End]]=""), "", SurfaceLayer[[#This Row],[End]]-SurfaceLayer[[#This Row],[Start]])</f>
        <v/>
      </c>
      <c r="K8" s="55"/>
      <c r="L8" s="55"/>
      <c r="M8" s="55" t="str">
        <f>IF(OR(SurfaceLayer[[#This Row],[Layer Average Width]]="", SurfaceLayer[[#This Row],[Length]]=""),"",SurfaceLayer[[#This Row],[Layer Average Width]]*SurfaceLayer[[#This Row],[Length]])</f>
        <v/>
      </c>
      <c r="N8" s="55"/>
      <c r="O8" s="55"/>
      <c r="P8" s="55" t="str">
        <f>IF(SurfaceLayer[[#This Row],[Area]]="", "", SurfaceLayer[[#This Row],[Area]]+SurfaceLayer[[#This Row],[Extra Area]])</f>
        <v/>
      </c>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55"/>
    </row>
    <row r="9" spans="1:64" x14ac:dyDescent="0.2">
      <c r="A9" s="55"/>
      <c r="B9" s="55"/>
      <c r="C9" s="55"/>
      <c r="D9" s="55" t="str">
        <f>IF(SurfaceLayer[[#This Row],[Road Name]]="", "", VLOOKUP(SurfaceLayer[[#This Row],[Road Name]], road_names[], 2, 0))</f>
        <v/>
      </c>
      <c r="E9" s="55"/>
      <c r="F9" s="55"/>
      <c r="G9" s="55"/>
      <c r="H9" s="55"/>
      <c r="I9" s="55"/>
      <c r="J9" s="55" t="str">
        <f>IF(OR(SurfaceLayer[[#This Row],[Start]]="", SurfaceLayer[[#This Row],[End]]=""), "", SurfaceLayer[[#This Row],[End]]-SurfaceLayer[[#This Row],[Start]])</f>
        <v/>
      </c>
      <c r="K9" s="55"/>
      <c r="L9" s="55"/>
      <c r="M9" s="55" t="str">
        <f>IF(OR(SurfaceLayer[[#This Row],[Layer Average Width]]="", SurfaceLayer[[#This Row],[Length]]=""),"",SurfaceLayer[[#This Row],[Layer Average Width]]*SurfaceLayer[[#This Row],[Length]])</f>
        <v/>
      </c>
      <c r="N9" s="55"/>
      <c r="O9" s="55"/>
      <c r="P9" s="55" t="str">
        <f>IF(SurfaceLayer[[#This Row],[Area]]="", "", SurfaceLayer[[#This Row],[Area]]+SurfaceLayer[[#This Row],[Extra Area]])</f>
        <v/>
      </c>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55"/>
    </row>
  </sheetData>
  <conditionalFormatting sqref="O5:O9">
    <cfRule type="expression" dxfId="303" priority="25" stopIfTrue="1">
      <formula>OR($N5="No", $N5="")</formula>
    </cfRule>
  </conditionalFormatting>
  <conditionalFormatting sqref="U5:AA9 D5:S9 AC5:BK9 A5:A9">
    <cfRule type="containsBlanks" dxfId="302" priority="536" stopIfTrue="1">
      <formula>LEN(TRIM(A5))=0</formula>
    </cfRule>
  </conditionalFormatting>
  <conditionalFormatting sqref="X5:X9">
    <cfRule type="expression" dxfId="301" priority="10" stopIfTrue="1">
      <formula>NOT($W5="Yes")</formula>
    </cfRule>
  </conditionalFormatting>
  <conditionalFormatting sqref="Z5:Z9">
    <cfRule type="expression" dxfId="300" priority="26" stopIfTrue="1">
      <formula>NOT(OR($Y5="Sealed Road Resurfacing", $Y5="Sealed Road Pavement Rehabilitation"))</formula>
    </cfRule>
  </conditionalFormatting>
  <conditionalFormatting sqref="AG5:AG9">
    <cfRule type="expression" dxfId="299" priority="23" stopIfTrue="1">
      <formula>NOT(OR($AF5="Reseal", $AF5="Enrichment"))</formula>
    </cfRule>
  </conditionalFormatting>
  <conditionalFormatting sqref="AH5:AI9 AT5:AT9 BC5:BC9">
    <cfRule type="expression" dxfId="298" priority="15" stopIfTrue="1">
      <formula>NOT(_xlfn.IFNA(VLOOKUP($AD5, nrSurfaceMaterialFull, 2, 0), "")="CHIP")</formula>
    </cfRule>
  </conditionalFormatting>
  <conditionalFormatting sqref="AJ5:AJ9">
    <cfRule type="expression" dxfId="297" priority="12" stopIfTrue="1">
      <formula>NOT(_xlfn.IFNA(VLOOKUP($AD5, nrSurfaceMaterialFull, 3, 0), "")="R")</formula>
    </cfRule>
  </conditionalFormatting>
  <conditionalFormatting sqref="AK5:AK9">
    <cfRule type="expression" dxfId="296" priority="20" stopIfTrue="1">
      <formula>NOT($AD5="Three Coat Seal")</formula>
    </cfRule>
  </conditionalFormatting>
  <conditionalFormatting sqref="AL5:AL9">
    <cfRule type="expression" dxfId="295" priority="11" stopIfTrue="1">
      <formula>NOT(_xlfn.IFNA(VLOOKUP($AD5, nrSurfaceMaterialFull, 2, 0), "")="AM")</formula>
    </cfRule>
  </conditionalFormatting>
  <conditionalFormatting sqref="AM5:AM9">
    <cfRule type="expression" dxfId="294" priority="9" stopIfTrue="1">
      <formula>NOT(OR($AD5="Slurry Seal", $AD5="Cape Seal"))</formula>
    </cfRule>
  </conditionalFormatting>
  <conditionalFormatting sqref="AO5:AP9">
    <cfRule type="expression" dxfId="293" priority="8" stopIfTrue="1">
      <formula>NOT($AN5="Yes")</formula>
    </cfRule>
  </conditionalFormatting>
  <conditionalFormatting sqref="AR5:AR9">
    <cfRule type="expression" dxfId="292" priority="7" stopIfTrue="1">
      <formula>NOT($AQ5="Yes")</formula>
    </cfRule>
  </conditionalFormatting>
  <conditionalFormatting sqref="AS5:AS9">
    <cfRule type="expression" dxfId="291" priority="5" stopIfTrue="1">
      <formula>OR($AD5="", _xlfn.IFNA(VLOOKUP($AD5, nrSurfaceMaterialFull, 2, 0), "")="CHIP")</formula>
    </cfRule>
  </conditionalFormatting>
  <conditionalFormatting sqref="AW5:AX9">
    <cfRule type="expression" dxfId="290" priority="3" stopIfTrue="1">
      <formula>NOT($AV5="Yes")</formula>
    </cfRule>
  </conditionalFormatting>
  <conditionalFormatting sqref="BA5:BB9">
    <cfRule type="expression" dxfId="289" priority="2" stopIfTrue="1">
      <formula>NOT($AZ5="Yes")</formula>
    </cfRule>
  </conditionalFormatting>
  <conditionalFormatting sqref="BF5:BH9">
    <cfRule type="expression" dxfId="288" priority="1" stopIfTrue="1">
      <formula>NOT($BE5="Yes")</formula>
    </cfRule>
  </conditionalFormatting>
  <conditionalFormatting sqref="BJ5:BK9">
    <cfRule type="expression" dxfId="287" priority="22" stopIfTrue="1">
      <formula>NOT($BI5="Yes")</formula>
    </cfRule>
  </conditionalFormatting>
  <dataValidations xWindow="1472" yWindow="515" count="44">
    <dataValidation type="list" allowBlank="1" showInputMessage="1" showErrorMessage="1" sqref="BG5:BG9 BI5:BI9 N5 L5 W5 AN5 AQ5 BE5" xr:uid="{729844DD-D856-4735-8ED4-A3344C2AFD8C}">
      <formula1>nrYesNo</formula1>
    </dataValidation>
    <dataValidation type="list" allowBlank="1" showInputMessage="1" showErrorMessage="1" promptTitle="Work Origin ID" sqref="BD5:BE5" xr:uid="{CD19B9AD-9B75-454D-BA96-2B7C227FDEDC}">
      <formula1>INDEX(nrWorkOriginID,0,1)</formula1>
    </dataValidation>
    <dataValidation type="decimal" allowBlank="1" showInputMessage="1" showErrorMessage="1" sqref="I5:I9 K5:K9" xr:uid="{5A98CDC1-62D8-419B-8F20-05B3A8047508}">
      <formula1>-100</formula1>
      <formula2>100</formula2>
    </dataValidation>
    <dataValidation type="date" allowBlank="1" showInputMessage="1" showErrorMessage="1" promptTitle="Construction Date" prompt="Please enter a valid date dd/mm/yyyy_x000a_Conditional, Mandatory if 'Asset Status' is NOT 'Planned', 'Designed', 'Under Construction', otherwise must not be populated." sqref="U5:U9" xr:uid="{AE11210B-721C-45D4-AF2C-454C3E133FA5}">
      <formula1>1</formula1>
      <formula2>73051</formula2>
    </dataValidation>
    <dataValidation type="list" allowBlank="1" showInputMessage="1" showErrorMessage="1" promptTitle="Road Name" prompt="The road/RS that this asset is on. Mandatory." sqref="E5:E9" xr:uid="{073791AF-DC6D-4C8F-A994-FB90D3C20E00}">
      <formula1>INDEX(nrRoads,0,1)</formula1>
    </dataValidation>
    <dataValidation type="list" allowBlank="1" showInputMessage="1" showErrorMessage="1" promptTitle="Action" prompt="Action to perform with this asset." sqref="A5:A9" xr:uid="{3B39EE8B-8F46-43B6-9AF9-F26724A14675}">
      <formula1>nrAction</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Z5:Z9" xr:uid="{4AEC73DD-D655-4ECC-8880-74C60EFC2EBF}">
      <formula1>0</formula1>
      <formula2>999999999</formula2>
    </dataValidation>
    <dataValidation type="list" allowBlank="1" showInputMessage="1" showErrorMessage="1" promptTitle="NLTP Funded" prompt="Please select Yes or No_x000a_Mandatory" sqref="AA5:AA9" xr:uid="{EEB5AE28-67A2-4AF1-8986-2755033D87C1}">
      <formula1>nrYesNo</formula1>
    </dataValidation>
    <dataValidation type="list" allowBlank="1" showInputMessage="1" showErrorMessage="1" promptTitle="Work Origin" prompt="Please select value from list_x000a_Mandatory" sqref="Y5:Y9" xr:uid="{B08C1AC3-3659-4A92-802E-9A98C1E3272E}">
      <formula1>INDEX(nrWorkOrigin,0,1)</formula1>
    </dataValidation>
    <dataValidation allowBlank="1" showInputMessage="1" showErrorMessage="1" promptTitle="Asset Design Life" prompt="Please Enter Value _x000a_Mandatory" sqref="V5:V9" xr:uid="{D7B23CD7-77A1-4D4E-89B4-44F76CCF07AE}"/>
    <dataValidation type="list" allowBlank="1" showInputMessage="1" showErrorMessage="1" promptTitle="RCA Sub-Organisation" prompt="Please enter description_x000a_Optional" sqref="T5:T9" xr:uid="{72FBAEE6-C047-4829-8237-CE9E5CA3FAEA}">
      <formula1>nrSubOrganisation</formula1>
    </dataValidation>
    <dataValidation type="list" allowBlank="1" showInputMessage="1" showErrorMessage="1" promptTitle="Asset Managing Organisation" prompt="Please select value from list_x000a_Mandatory" sqref="S5:S9" xr:uid="{E64C3076-EACE-4D0C-B693-FDCE4EBF5743}">
      <formula1>nrAssetOwnerOrganisation</formula1>
    </dataValidation>
    <dataValidation type="list" allowBlank="1" showInputMessage="1" showErrorMessage="1" promptTitle="Asset Owner Organisation" prompt="Please select value from list_x000a_Mandatory" sqref="R5:R9" xr:uid="{E5FE43EF-D2C5-42CB-990D-99502951875C}">
      <formula1>nrAssetOwnerOrganisation</formula1>
    </dataValidation>
    <dataValidation type="list" allowBlank="1" showInputMessage="1" showErrorMessage="1" sqref="AC5:AC9" xr:uid="{A8267FA7-4FDF-4E12-9749-1EBA12CA59A0}">
      <formula1>nrSurfaceBinder</formula1>
    </dataValidation>
    <dataValidation type="whole" allowBlank="1" showInputMessage="1" showErrorMessage="1" sqref="Q5:Q9" xr:uid="{DE5AD71C-0715-40B9-A099-BC18061B4A8A}">
      <formula1>0</formula1>
      <formula2>12</formula2>
    </dataValidation>
    <dataValidation type="list" allowBlank="1" showInputMessage="1" showErrorMessage="1" sqref="AD5:AD9" xr:uid="{71AFCD4B-F8A6-4A24-A92D-D379645A39CF}">
      <formula1>nrSurfaceMaterial</formula1>
    </dataValidation>
    <dataValidation type="list" allowBlank="1" showInputMessage="1" showErrorMessage="1" sqref="AE5:AE9" xr:uid="{43DA53D7-FF04-4D60-A8D9-3243F0A78991}">
      <formula1>nrSurfaceSpecification</formula1>
    </dataValidation>
    <dataValidation type="list" allowBlank="1" showInputMessage="1" showErrorMessage="1" sqref="AF5:AF9" xr:uid="{26B6FA8B-B615-4687-85ED-149712B9C369}">
      <formula1>nrSurfaceFunction</formula1>
    </dataValidation>
    <dataValidation type="list" allowBlank="1" showInputMessage="1" showErrorMessage="1" promptTitle="Reseal Reason" prompt="Only mandatory if Surface Function is &quot;Reseal&quot; or &quot;Enrichment&quot;" sqref="AG5:AG9" xr:uid="{DA8113F9-4495-4B0E-9591-845D1E4CE138}">
      <formula1>nrResealReason</formula1>
    </dataValidation>
    <dataValidation type="decimal" allowBlank="1" showInputMessage="1" showErrorMessage="1" sqref="BF5:BF9" xr:uid="{8E55A3DD-0399-4900-A31D-015E5CE81798}">
      <formula1>0</formula1>
      <formula2>9999999</formula2>
    </dataValidation>
    <dataValidation type="list" allowBlank="1" showInputMessage="1" showErrorMessage="1" promptTitle="Largest or Only Chip Grade" prompt="Select largest or only chip grade size" sqref="AI5:AI9" xr:uid="{EDDF6D00-D216-480E-9BFC-9400F6559D67}">
      <formula1>nrChipGrade</formula1>
    </dataValidation>
    <dataValidation type="list" allowBlank="1" showInputMessage="1" showErrorMessage="1" sqref="AL5:AL9" xr:uid="{03CD73BB-77DD-465C-8370-DD215D0339A6}">
      <formula1>nrMixDesignationNumber</formula1>
    </dataValidation>
    <dataValidation type="list" allowBlank="1" showInputMessage="1" showErrorMessage="1" sqref="AM5:AM9" xr:uid="{FC38E7B9-23C0-48D9-A03F-C7918BD81846}">
      <formula1>nrSlurryType</formula1>
    </dataValidation>
    <dataValidation type="list" allowBlank="1" showInputMessage="1" showErrorMessage="1" sqref="AP5:AP9" xr:uid="{4835E1C4-EA2C-4361-9185-B016922DB7AD}">
      <formula1>nrCutter</formula1>
    </dataValidation>
    <dataValidation type="whole" allowBlank="1" showInputMessage="1" showErrorMessage="1" sqref="AR5:AR9" xr:uid="{1D3B49E5-54DE-4FD7-BD63-493939888B15}">
      <formula1>0</formula1>
      <formula2>9</formula2>
    </dataValidation>
    <dataValidation type="whole" allowBlank="1" showInputMessage="1" showErrorMessage="1" promptTitle="Measured Thickness" prompt="Mandatory if Surface Material is not Chipseal" sqref="AS5:AS9" xr:uid="{E5A1F3AA-E736-473E-AF5B-2A7165E61CE8}">
      <formula1>0</formula1>
      <formula2>500</formula2>
    </dataValidation>
    <dataValidation type="whole" allowBlank="1" showInputMessage="1" showErrorMessage="1" promptTitle="Calculated Thickness" prompt="Mandatory if Surface Material is Chipseal" sqref="AT5:AT9" xr:uid="{B6F4CD81-3100-4802-920D-60181A7DB2B6}">
      <formula1>0</formula1>
      <formula2>500</formula2>
    </dataValidation>
    <dataValidation type="whole" allowBlank="1" showInputMessage="1" showErrorMessage="1" promptTitle="Polished Stone Value" prompt="Polished stone value (PSV) of largest grade chip_x000a_or uppermost layer." sqref="AU5:AU9" xr:uid="{0D695DDB-E03D-4AB3-A0C9-C2DC64CE7606}">
      <formula1>0</formula1>
      <formula2>999</formula2>
    </dataValidation>
    <dataValidation type="list" allowBlank="1" showInputMessage="1" showErrorMessage="1" promptTitle="A Polymer Used In Binder?" prompt="A polymer has been used in the binder" sqref="AV5:AV9" xr:uid="{910DBE48-5F14-46C4-8E8E-3A672C44CA07}">
      <formula1>nrYesNo</formula1>
    </dataValidation>
    <dataValidation type="whole" allowBlank="1" showInputMessage="1" showErrorMessage="1" promptTitle="Polymer Percentage" prompt="Percent of polymer added to modify the binder in chipseal and asphalt. " sqref="AW5:AW9" xr:uid="{20F9A8F5-7DBA-41FE-8906-4324A8E712A7}">
      <formula1>0</formula1>
      <formula2>100</formula2>
    </dataValidation>
    <dataValidation type="list" allowBlank="1" showInputMessage="1" showErrorMessage="1" sqref="AX5:AX9" xr:uid="{F030F992-EA9E-4372-889D-51DE15E066AD}">
      <formula1>nrPolymer</formula1>
    </dataValidation>
    <dataValidation type="list" allowBlank="1" showInputMessage="1" showErrorMessage="1" promptTitle="Material Source" prompt="For multiple chip seals and cape seals this refers to the largest chip. Generally this is a quarry." sqref="AY5:AY9" xr:uid="{9CEEC99F-C46E-4661-9E93-88BA541961E4}">
      <formula1>nrMaterialSource</formula1>
    </dataValidation>
    <dataValidation type="list" allowBlank="1" showInputMessage="1" showErrorMessage="1" promptTitle="Includes Recycled Aggregate?" prompt="Was any of the aggregate used recycled? Include the main aggregate used if it was recycled" sqref="AZ5:AZ9" xr:uid="{A685FC9D-AD88-435D-8733-1FA57B70B661}">
      <formula1>nrYesNo</formula1>
    </dataValidation>
    <dataValidation type="whole" allowBlank="1" showInputMessage="1" showErrorMessage="1" promptTitle="Recycled Aggregate Percentage" prompt="How much (percentage) of the aggregate was recycled?" sqref="BA5:BA9" xr:uid="{98E64E6E-B590-4681-9ABE-B755149222AA}">
      <formula1>0</formula1>
      <formula2>100</formula2>
    </dataValidation>
    <dataValidation type="whole" allowBlank="1" showInputMessage="1" showErrorMessage="1" promptTitle="Recycled Aggregate" prompt="What type of recycled aggregate was used?" sqref="BB5:BB9" xr:uid="{22ACFE35-E911-4ADE-9888-957F0EEFC801}">
      <formula1>0</formula1>
      <formula2>100</formula2>
    </dataValidation>
    <dataValidation type="list" allowBlank="1" showInputMessage="1" showErrorMessage="1" sqref="BJ5:BJ9" xr:uid="{C05D49BF-0995-4360-98C8-A268FED438D1}">
      <formula1>nrAdhesionAgent</formula1>
    </dataValidation>
    <dataValidation allowBlank="1" showInputMessage="1" showErrorMessage="1" promptTitle="Area (m2)" prompt="Total Sealed surface area_x000a_(m2)" sqref="P5:P9" xr:uid="{9DBCA8AD-0B52-4796-BAB5-A7AFE0B012BE}"/>
    <dataValidation type="list" allowBlank="1" showInputMessage="1" showErrorMessage="1" promptTitle="Full Width" prompt="Is this surface full width?" sqref="L5" xr:uid="{75C6AFE0-A0D4-4B53-B4E7-FE6F8974823A}">
      <formula1>nrTrueFalse</formula1>
    </dataValidation>
    <dataValidation type="whole" allowBlank="1" showInputMessage="1" showErrorMessage="1" promptTitle="ALD" prompt="Chip Average Least Dimension" sqref="BC5:BC9" xr:uid="{FF741DA0-657E-480A-B580-CFF7D4610529}">
      <formula1>0</formula1>
      <formula2>999</formula2>
    </dataValidation>
    <dataValidation type="date" allowBlank="1" showInputMessage="1" showErrorMessage="1" sqref="X5:X9" xr:uid="{9ED387B4-9A1A-403C-BBD2-DBED6194E1A5}">
      <formula1>1</formula1>
      <formula2>73051</formula2>
    </dataValidation>
    <dataValidation type="list" allowBlank="1" showInputMessage="1" showErrorMessage="1" sqref="BH5:BH9" xr:uid="{F9945060-02AE-465E-A303-D64B445674F7}">
      <formula1>nrAdditive</formula1>
    </dataValidation>
    <dataValidation allowBlank="1" showInputMessage="1" showErrorMessage="1" promptTitle="Application Rate" prompt="Only mandatory if Surface Material type is Chipseal" sqref="AH5:AH9" xr:uid="{701EE88C-E0D0-49F1-B85F-8AB610908C18}"/>
    <dataValidation allowBlank="1" showInputMessage="1" showErrorMessage="1" promptTitle="Second Chip Grade" prompt="Only mandatory if Surface Material requires second chip" sqref="AJ5:AJ9" xr:uid="{C91C58E3-3FB5-492C-9A73-63BB38838F2A}"/>
    <dataValidation type="list" allowBlank="1" showInputMessage="1" showErrorMessage="1" sqref="H5:H9" xr:uid="{C23CC9F1-84A1-4F22-B68C-67D994C76699}">
      <formula1>nrSideWithBoth</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90C8C-AC66-4B09-BD30-DAC283BE5CBD}">
  <sheetPr>
    <tabColor theme="2" tint="-0.499984740745262"/>
  </sheetPr>
  <dimension ref="A1:BC9"/>
  <sheetViews>
    <sheetView zoomScaleNormal="100" workbookViewId="0">
      <pane xSplit="8" ySplit="4" topLeftCell="I5" activePane="bottomRight" state="frozen"/>
      <selection pane="topRight" activeCell="H1" sqref="H1"/>
      <selection pane="bottomLeft" activeCell="A6" sqref="A6"/>
      <selection pane="bottomRight" activeCell="G41" sqref="G41"/>
    </sheetView>
  </sheetViews>
  <sheetFormatPr defaultRowHeight="12.75" x14ac:dyDescent="0.2"/>
  <cols>
    <col min="1" max="4" width="10.7109375" customWidth="1"/>
    <col min="5" max="5" width="13.85546875" bestFit="1" customWidth="1"/>
    <col min="6" max="8" width="10.7109375" customWidth="1"/>
    <col min="9" max="9" width="22" bestFit="1" customWidth="1"/>
    <col min="10" max="10" width="9.5703125" bestFit="1" customWidth="1"/>
    <col min="11" max="11" width="22.7109375" bestFit="1" customWidth="1"/>
    <col min="12" max="12" width="13.7109375" bestFit="1" customWidth="1"/>
    <col min="13" max="13" width="11.5703125" customWidth="1"/>
    <col min="14" max="14" width="14" bestFit="1" customWidth="1"/>
    <col min="15" max="15" width="12.85546875" bestFit="1" customWidth="1"/>
    <col min="16" max="16" width="12.7109375" bestFit="1" customWidth="1"/>
    <col min="17" max="17" width="23.140625" bestFit="1" customWidth="1"/>
    <col min="18" max="18" width="14.140625" bestFit="1" customWidth="1"/>
    <col min="19" max="19" width="27.140625" bestFit="1" customWidth="1"/>
    <col min="20" max="20" width="30.28515625" bestFit="1" customWidth="1"/>
    <col min="21" max="21" width="23.85546875" bestFit="1" customWidth="1"/>
    <col min="22" max="22" width="19.5703125" bestFit="1" customWidth="1"/>
    <col min="23" max="23" width="18.85546875" bestFit="1" customWidth="1"/>
    <col min="24" max="24" width="14.140625" bestFit="1" customWidth="1"/>
    <col min="25" max="25" width="15" bestFit="1" customWidth="1"/>
    <col min="26" max="26" width="16.85546875" bestFit="1" customWidth="1"/>
    <col min="27" max="27" width="29" bestFit="1" customWidth="1"/>
    <col min="28" max="28" width="16.140625" bestFit="1" customWidth="1"/>
    <col min="29" max="29" width="12.140625" bestFit="1" customWidth="1"/>
    <col min="30" max="30" width="18.5703125" bestFit="1" customWidth="1"/>
    <col min="31" max="31" width="12.140625" bestFit="1" customWidth="1"/>
    <col min="32" max="32" width="32.28515625" bestFit="1" customWidth="1"/>
    <col min="33" max="33" width="34.140625" bestFit="1" customWidth="1"/>
    <col min="34" max="34" width="25.28515625" bestFit="1" customWidth="1"/>
    <col min="35" max="35" width="25.7109375" bestFit="1" customWidth="1"/>
    <col min="36" max="36" width="32" bestFit="1" customWidth="1"/>
    <col min="37" max="37" width="25.7109375" bestFit="1" customWidth="1"/>
    <col min="38" max="38" width="32" bestFit="1" customWidth="1"/>
    <col min="39" max="39" width="34.7109375" bestFit="1" customWidth="1"/>
    <col min="40" max="40" width="25.5703125" bestFit="1" customWidth="1"/>
    <col min="41" max="41" width="25.85546875" bestFit="1" customWidth="1"/>
    <col min="42" max="42" width="27.5703125" bestFit="1" customWidth="1"/>
    <col min="43" max="43" width="21.28515625" bestFit="1" customWidth="1"/>
    <col min="44" max="44" width="32.7109375" bestFit="1" customWidth="1"/>
    <col min="45" max="45" width="28.5703125" bestFit="1" customWidth="1"/>
    <col min="46" max="46" width="11.5703125" bestFit="1" customWidth="1"/>
    <col min="47" max="47" width="16.7109375" bestFit="1" customWidth="1"/>
    <col min="48" max="48" width="15.28515625" customWidth="1"/>
    <col min="49" max="49" width="23.85546875" customWidth="1"/>
    <col min="50" max="50" width="30.140625" customWidth="1"/>
    <col min="51" max="51" width="26.28515625" customWidth="1"/>
    <col min="52" max="52" width="20.28515625" customWidth="1"/>
    <col min="53" max="53" width="30.7109375" customWidth="1"/>
    <col min="54" max="54" width="26.7109375" customWidth="1"/>
    <col min="55" max="55" width="15.85546875" customWidth="1"/>
    <col min="56" max="56" width="19.42578125" customWidth="1"/>
    <col min="57" max="57" width="13.140625" bestFit="1" customWidth="1"/>
    <col min="58" max="58" width="7.7109375" bestFit="1" customWidth="1"/>
    <col min="59" max="59" width="8.7109375" bestFit="1" customWidth="1"/>
    <col min="60" max="60" width="15.28515625" bestFit="1" customWidth="1"/>
    <col min="61" max="61" width="12.7109375" bestFit="1" customWidth="1"/>
    <col min="66" max="66" width="10.42578125" bestFit="1" customWidth="1"/>
  </cols>
  <sheetData>
    <row r="1" spans="1:55" ht="123" customHeight="1" x14ac:dyDescent="0.2">
      <c r="A1" s="52" t="s">
        <v>3061</v>
      </c>
      <c r="B1" s="52" t="s">
        <v>5462</v>
      </c>
      <c r="C1" s="52" t="s">
        <v>3062</v>
      </c>
      <c r="D1" s="53" t="s">
        <v>3063</v>
      </c>
      <c r="E1" s="52" t="s">
        <v>3064</v>
      </c>
      <c r="F1" s="52" t="s">
        <v>3065</v>
      </c>
      <c r="G1" s="53" t="s">
        <v>3066</v>
      </c>
      <c r="H1" s="53" t="s">
        <v>3226</v>
      </c>
      <c r="I1" s="52" t="s">
        <v>3068</v>
      </c>
      <c r="J1" s="53" t="s">
        <v>5464</v>
      </c>
      <c r="K1" s="53" t="s">
        <v>3234</v>
      </c>
      <c r="L1" s="53" t="s">
        <v>3239</v>
      </c>
      <c r="M1" s="53" t="s">
        <v>3235</v>
      </c>
      <c r="N1" s="53" t="s">
        <v>3236</v>
      </c>
      <c r="O1" s="53" t="s">
        <v>3237</v>
      </c>
      <c r="P1" s="53" t="s">
        <v>3238</v>
      </c>
      <c r="Q1" s="53" t="s">
        <v>3240</v>
      </c>
      <c r="R1" s="52" t="s">
        <v>3070</v>
      </c>
      <c r="S1" s="52" t="s">
        <v>3071</v>
      </c>
      <c r="T1" s="52" t="s">
        <v>3072</v>
      </c>
      <c r="U1" s="53" t="s">
        <v>3073</v>
      </c>
      <c r="V1" s="52" t="s">
        <v>3074</v>
      </c>
      <c r="W1" s="52" t="s">
        <v>3075</v>
      </c>
      <c r="X1" s="52" t="s">
        <v>3077</v>
      </c>
      <c r="Y1" s="52" t="s">
        <v>3078</v>
      </c>
      <c r="Z1" s="52" t="s">
        <v>3079</v>
      </c>
      <c r="AA1" s="53" t="s">
        <v>3227</v>
      </c>
      <c r="AB1" s="53" t="s">
        <v>3228</v>
      </c>
      <c r="AC1" s="52" t="s">
        <v>3080</v>
      </c>
      <c r="AD1" s="52" t="s">
        <v>3229</v>
      </c>
      <c r="AE1" s="53" t="s">
        <v>3230</v>
      </c>
      <c r="AF1" s="53" t="s">
        <v>3241</v>
      </c>
      <c r="AG1" s="53" t="s">
        <v>3242</v>
      </c>
      <c r="AH1" s="53" t="s">
        <v>3243</v>
      </c>
      <c r="AI1" s="53" t="s">
        <v>3244</v>
      </c>
      <c r="AJ1" s="53" t="s">
        <v>3245</v>
      </c>
      <c r="AK1" s="53" t="s">
        <v>3246</v>
      </c>
      <c r="AL1" s="53" t="s">
        <v>3247</v>
      </c>
      <c r="AM1" s="53" t="s">
        <v>3248</v>
      </c>
      <c r="AN1" s="53" t="s">
        <v>3249</v>
      </c>
      <c r="AO1" s="53" t="s">
        <v>3250</v>
      </c>
      <c r="AP1" s="53" t="s">
        <v>3251</v>
      </c>
      <c r="AQ1" s="54"/>
      <c r="AR1" s="53" t="s">
        <v>3252</v>
      </c>
      <c r="AS1" s="53" t="s">
        <v>3253</v>
      </c>
      <c r="AT1" s="53" t="s">
        <v>3254</v>
      </c>
      <c r="AU1" s="60" t="s">
        <v>3113</v>
      </c>
      <c r="AV1" s="53" t="s">
        <v>3111</v>
      </c>
    </row>
    <row r="2" spans="1:55" ht="15" customHeight="1" x14ac:dyDescent="0.2">
      <c r="A2" s="24"/>
      <c r="C2" s="24"/>
      <c r="D2" s="23"/>
      <c r="E2" s="24"/>
      <c r="F2" s="24"/>
      <c r="G2" s="23"/>
      <c r="H2" s="23"/>
      <c r="I2" s="24"/>
      <c r="J2" s="23"/>
      <c r="K2" s="23"/>
      <c r="L2" s="23"/>
      <c r="M2" s="23"/>
      <c r="N2" s="23"/>
      <c r="O2" s="23"/>
      <c r="P2" s="23"/>
      <c r="Q2" s="23"/>
      <c r="R2" s="24"/>
      <c r="S2" s="24"/>
      <c r="T2" s="24"/>
      <c r="U2" s="23"/>
      <c r="V2" s="24"/>
      <c r="W2" s="24"/>
      <c r="X2" s="24"/>
      <c r="Y2" s="24"/>
      <c r="Z2" s="24"/>
      <c r="AA2" s="23"/>
      <c r="AB2" s="23"/>
      <c r="AC2" s="24"/>
      <c r="AD2" s="24"/>
      <c r="AE2" s="23"/>
      <c r="AF2" s="23"/>
      <c r="AG2" s="23"/>
      <c r="AH2" s="23"/>
      <c r="AI2" s="23"/>
      <c r="AJ2" s="23"/>
      <c r="AK2" s="23"/>
      <c r="AL2" s="23"/>
      <c r="AM2" s="23"/>
      <c r="AN2" s="23"/>
      <c r="AO2" s="23"/>
      <c r="AP2" s="23"/>
      <c r="AR2" s="23"/>
      <c r="AS2" s="23"/>
      <c r="AT2" s="23"/>
      <c r="AU2" s="49"/>
    </row>
    <row r="3" spans="1:55" s="77" customFormat="1" ht="15" customHeight="1" x14ac:dyDescent="0.2">
      <c r="A3" s="76"/>
      <c r="C3" s="78" t="s">
        <v>3119</v>
      </c>
      <c r="D3" s="78" t="s">
        <v>7</v>
      </c>
      <c r="E3" s="76"/>
      <c r="F3" s="76" t="s">
        <v>3120</v>
      </c>
      <c r="G3" s="76" t="s">
        <v>3121</v>
      </c>
      <c r="H3" s="77" t="s">
        <v>3122</v>
      </c>
      <c r="I3" s="78" t="s">
        <v>3123</v>
      </c>
      <c r="J3" s="78" t="s">
        <v>3258</v>
      </c>
      <c r="K3" s="78" t="s">
        <v>3135</v>
      </c>
      <c r="L3" s="78" t="s">
        <v>3136</v>
      </c>
      <c r="M3" s="78" t="s">
        <v>3261</v>
      </c>
      <c r="N3" s="78"/>
      <c r="O3" s="76" t="s">
        <v>3262</v>
      </c>
      <c r="P3" s="78" t="s">
        <v>3128</v>
      </c>
      <c r="Q3" s="78" t="s">
        <v>3137</v>
      </c>
      <c r="R3" s="76"/>
      <c r="S3" s="76" t="s">
        <v>3125</v>
      </c>
      <c r="T3" s="76"/>
      <c r="U3" s="78"/>
      <c r="V3" s="78" t="s">
        <v>3126</v>
      </c>
      <c r="W3" s="76" t="s">
        <v>3127</v>
      </c>
      <c r="X3" s="76" t="s">
        <v>3131</v>
      </c>
      <c r="Y3" s="78" t="s">
        <v>3132</v>
      </c>
      <c r="Z3" s="77" t="s">
        <v>3133</v>
      </c>
      <c r="AA3" s="78" t="s">
        <v>3255</v>
      </c>
      <c r="AB3" s="78" t="s">
        <v>3130</v>
      </c>
      <c r="AC3" s="76"/>
      <c r="AD3" s="77" t="s">
        <v>3256</v>
      </c>
      <c r="AE3" s="78" t="s">
        <v>3257</v>
      </c>
      <c r="AF3" s="76" t="s">
        <v>3139</v>
      </c>
      <c r="AG3" s="76" t="s">
        <v>3263</v>
      </c>
      <c r="AH3" s="78" t="s">
        <v>3264</v>
      </c>
      <c r="AI3" s="78"/>
      <c r="AJ3" s="78"/>
      <c r="AK3" s="78"/>
      <c r="AL3" s="79"/>
      <c r="AM3" s="78" t="s">
        <v>3265</v>
      </c>
      <c r="AN3" s="77" t="s">
        <v>3266</v>
      </c>
      <c r="AO3" s="78" t="s">
        <v>3267</v>
      </c>
      <c r="AP3" s="78" t="s">
        <v>3268</v>
      </c>
      <c r="AQ3" s="76" t="s">
        <v>3269</v>
      </c>
      <c r="AR3" s="78" t="s">
        <v>3270</v>
      </c>
      <c r="AS3" s="78" t="s">
        <v>3271</v>
      </c>
      <c r="AT3" s="78" t="s">
        <v>3272</v>
      </c>
      <c r="AU3" s="78" t="s">
        <v>3167</v>
      </c>
      <c r="AV3" s="78" t="s">
        <v>3165</v>
      </c>
      <c r="BA3" s="80"/>
      <c r="BC3" s="80"/>
    </row>
    <row r="4" spans="1:55" x14ac:dyDescent="0.2">
      <c r="A4" t="s">
        <v>8</v>
      </c>
      <c r="B4" t="s">
        <v>5463</v>
      </c>
      <c r="C4" t="s">
        <v>20</v>
      </c>
      <c r="D4" t="s">
        <v>3173</v>
      </c>
      <c r="E4" t="s">
        <v>3174</v>
      </c>
      <c r="F4" t="s">
        <v>3175</v>
      </c>
      <c r="G4" t="s">
        <v>3176</v>
      </c>
      <c r="H4" t="s">
        <v>9</v>
      </c>
      <c r="I4" t="s">
        <v>3177</v>
      </c>
      <c r="J4" t="s">
        <v>3275</v>
      </c>
      <c r="K4" t="s">
        <v>3190</v>
      </c>
      <c r="L4" t="s">
        <v>3281</v>
      </c>
      <c r="M4" t="s">
        <v>3278</v>
      </c>
      <c r="N4" t="s">
        <v>3279</v>
      </c>
      <c r="O4" t="s">
        <v>3280</v>
      </c>
      <c r="P4" t="s">
        <v>3183</v>
      </c>
      <c r="Q4" t="s">
        <v>3191</v>
      </c>
      <c r="R4" t="s">
        <v>89</v>
      </c>
      <c r="S4" t="s">
        <v>10</v>
      </c>
      <c r="T4" t="s">
        <v>3179</v>
      </c>
      <c r="U4" t="s">
        <v>3180</v>
      </c>
      <c r="V4" t="s">
        <v>3181</v>
      </c>
      <c r="W4" t="s">
        <v>3182</v>
      </c>
      <c r="X4" t="s">
        <v>14</v>
      </c>
      <c r="Y4" t="s">
        <v>3186</v>
      </c>
      <c r="Z4" t="s">
        <v>3187</v>
      </c>
      <c r="AA4" t="s">
        <v>3273</v>
      </c>
      <c r="AB4" t="s">
        <v>3185</v>
      </c>
      <c r="AC4" t="s">
        <v>3188</v>
      </c>
      <c r="AD4" t="s">
        <v>1688</v>
      </c>
      <c r="AE4" t="s">
        <v>3274</v>
      </c>
      <c r="AF4" t="s">
        <v>3282</v>
      </c>
      <c r="AG4" t="s">
        <v>3283</v>
      </c>
      <c r="AH4" t="s">
        <v>3284</v>
      </c>
      <c r="AI4" t="s">
        <v>3285</v>
      </c>
      <c r="AJ4" t="s">
        <v>3286</v>
      </c>
      <c r="AK4" t="s">
        <v>3287</v>
      </c>
      <c r="AL4" t="s">
        <v>3288</v>
      </c>
      <c r="AM4" t="s">
        <v>3289</v>
      </c>
      <c r="AN4" t="s">
        <v>3290</v>
      </c>
      <c r="AO4" t="s">
        <v>3291</v>
      </c>
      <c r="AP4" t="s">
        <v>3292</v>
      </c>
      <c r="AQ4" t="s">
        <v>3293</v>
      </c>
      <c r="AR4" t="s">
        <v>3294</v>
      </c>
      <c r="AS4" t="s">
        <v>3295</v>
      </c>
      <c r="AT4" t="s">
        <v>3296</v>
      </c>
      <c r="AU4" t="s">
        <v>23</v>
      </c>
      <c r="AV4" t="s">
        <v>3219</v>
      </c>
    </row>
    <row r="5" spans="1:55" x14ac:dyDescent="0.2">
      <c r="A5" s="55"/>
      <c r="B5" s="55"/>
      <c r="C5" s="55"/>
      <c r="D5" s="55" t="str">
        <f>IF(Table126[[#This Row],[Road Name]]="", "", VLOOKUP(Table126[[#This Row],[Road Name]], road_names[], 2, 0))</f>
        <v/>
      </c>
      <c r="E5" s="55"/>
      <c r="F5" s="55"/>
      <c r="G5" s="55"/>
      <c r="H5" s="55"/>
      <c r="I5" s="55"/>
      <c r="J5" s="55" t="str">
        <f>IF(OR(Table126[[#This Row],[Start]]="", Table126[[#This Row],[End]]=""), "", Table126[[#This Row],[End]]-Table126[[#This Row],[Start]])</f>
        <v/>
      </c>
      <c r="K5" s="55"/>
      <c r="L5" s="55"/>
      <c r="M5" s="55" t="str">
        <f>IF(OR(Table126[[#This Row],[Layer Average Width]]="", Table126[[#This Row],[Length]]=""),"",Table126[[#This Row],[Layer Average Width]]*Table126[[#This Row],[Length]])</f>
        <v/>
      </c>
      <c r="N5" s="55"/>
      <c r="O5" s="55"/>
      <c r="P5" s="55" t="str">
        <f>IF(Table126[[#This Row],[Area]]="", "", Table126[[#This Row],[Area]]+Table126[[#This Row],[Extra Area]])</f>
        <v/>
      </c>
      <c r="Q5" s="55"/>
      <c r="R5" s="55"/>
      <c r="S5" s="55"/>
      <c r="T5" s="55"/>
      <c r="U5" s="55"/>
      <c r="V5" s="74"/>
      <c r="W5" s="55"/>
      <c r="X5" s="55"/>
      <c r="Y5" s="55"/>
      <c r="Z5" s="55"/>
      <c r="AA5" s="55"/>
      <c r="AB5" s="55"/>
      <c r="AC5" s="55"/>
      <c r="AD5" s="55"/>
      <c r="AE5" s="55"/>
      <c r="AF5" s="55"/>
      <c r="AG5" s="55"/>
      <c r="AH5" s="55"/>
      <c r="AI5" s="55"/>
      <c r="AJ5" s="55"/>
      <c r="AK5" s="55"/>
      <c r="AL5" s="55"/>
      <c r="AM5" s="55"/>
      <c r="AN5" s="55"/>
      <c r="AO5" s="55"/>
      <c r="AP5" s="55"/>
      <c r="AQ5" s="55"/>
      <c r="AR5" s="55"/>
      <c r="AS5" s="55"/>
      <c r="AT5" s="55"/>
      <c r="AU5" s="55"/>
      <c r="AV5" s="55"/>
    </row>
    <row r="6" spans="1:55" x14ac:dyDescent="0.2">
      <c r="A6" s="55"/>
      <c r="B6" s="55"/>
      <c r="C6" s="55"/>
      <c r="D6" s="55" t="str">
        <f>IF(Table126[[#This Row],[Road Name]]="", "", VLOOKUP(Table126[[#This Row],[Road Name]], road_names[], 2, 0))</f>
        <v/>
      </c>
      <c r="E6" s="55"/>
      <c r="F6" s="55"/>
      <c r="G6" s="55"/>
      <c r="H6" s="55"/>
      <c r="I6" s="55"/>
      <c r="J6" s="55" t="str">
        <f>IF(OR(Table126[[#This Row],[Start]]="", Table126[[#This Row],[End]]=""), "", Table126[[#This Row],[End]]-Table126[[#This Row],[Start]])</f>
        <v/>
      </c>
      <c r="K6" s="55"/>
      <c r="L6" s="55"/>
      <c r="M6" s="55" t="str">
        <f>IF(OR(Table126[[#This Row],[Layer Average Width]]="", Table126[[#This Row],[Length]]=""),"",Table126[[#This Row],[Layer Average Width]]*Table126[[#This Row],[Length]])</f>
        <v/>
      </c>
      <c r="N6" s="55"/>
      <c r="O6" s="55"/>
      <c r="P6" s="55" t="str">
        <f>IF(Table126[[#This Row],[Area]]="", "", Table126[[#This Row],[Area]]+Table126[[#This Row],[Extra Area]])</f>
        <v/>
      </c>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row>
    <row r="7" spans="1:55" x14ac:dyDescent="0.2">
      <c r="A7" s="55"/>
      <c r="B7" s="55"/>
      <c r="C7" s="55"/>
      <c r="D7" s="55" t="str">
        <f>IF(Table126[[#This Row],[Road Name]]="", "", VLOOKUP(Table126[[#This Row],[Road Name]], road_names[], 2, 0))</f>
        <v/>
      </c>
      <c r="E7" s="55"/>
      <c r="F7" s="55"/>
      <c r="G7" s="55"/>
      <c r="H7" s="55"/>
      <c r="I7" s="55"/>
      <c r="J7" s="55" t="str">
        <f>IF(OR(Table126[[#This Row],[Start]]="", Table126[[#This Row],[End]]=""), "", Table126[[#This Row],[End]]-Table126[[#This Row],[Start]])</f>
        <v/>
      </c>
      <c r="K7" s="55"/>
      <c r="L7" s="55"/>
      <c r="M7" s="55" t="str">
        <f>IF(OR(Table126[[#This Row],[Layer Average Width]]="", Table126[[#This Row],[Length]]=""),"",Table126[[#This Row],[Layer Average Width]]*Table126[[#This Row],[Length]])</f>
        <v/>
      </c>
      <c r="N7" s="55"/>
      <c r="O7" s="55"/>
      <c r="P7" s="55" t="str">
        <f>IF(Table126[[#This Row],[Area]]="", "", Table126[[#This Row],[Area]]+Table126[[#This Row],[Extra Area]])</f>
        <v/>
      </c>
      <c r="Q7" s="55"/>
      <c r="R7" s="55"/>
      <c r="S7" s="55"/>
      <c r="T7" s="55"/>
      <c r="U7" s="55"/>
      <c r="V7" s="55"/>
      <c r="W7" s="55"/>
      <c r="X7" s="55"/>
      <c r="Y7" s="55"/>
      <c r="Z7" s="55"/>
      <c r="AA7" s="55"/>
      <c r="AB7" s="55"/>
      <c r="AC7" s="55"/>
      <c r="AD7" s="55"/>
      <c r="AE7" s="55"/>
      <c r="AF7" s="55"/>
      <c r="AG7" s="55"/>
      <c r="AH7" s="55"/>
      <c r="AI7" s="55"/>
      <c r="AJ7" s="55"/>
      <c r="AK7" s="55"/>
      <c r="AL7" s="55"/>
      <c r="AM7" s="55"/>
      <c r="AN7" s="55"/>
      <c r="AO7" s="55"/>
      <c r="AP7" s="55"/>
      <c r="AQ7" s="55"/>
      <c r="AR7" s="55"/>
      <c r="AS7" s="55"/>
      <c r="AT7" s="55"/>
      <c r="AU7" s="55"/>
      <c r="AV7" s="55"/>
    </row>
    <row r="8" spans="1:55" x14ac:dyDescent="0.2">
      <c r="A8" s="55"/>
      <c r="B8" s="55"/>
      <c r="C8" s="55"/>
      <c r="D8" s="55" t="str">
        <f>IF(Table126[[#This Row],[Road Name]]="", "", VLOOKUP(Table126[[#This Row],[Road Name]], road_names[], 2, 0))</f>
        <v/>
      </c>
      <c r="E8" s="55"/>
      <c r="F8" s="55"/>
      <c r="G8" s="55"/>
      <c r="H8" s="55"/>
      <c r="I8" s="55"/>
      <c r="J8" s="55" t="str">
        <f>IF(OR(Table126[[#This Row],[Start]]="", Table126[[#This Row],[End]]=""), "", Table126[[#This Row],[End]]-Table126[[#This Row],[Start]])</f>
        <v/>
      </c>
      <c r="K8" s="55"/>
      <c r="L8" s="55"/>
      <c r="M8" s="55" t="str">
        <f>IF(OR(Table126[[#This Row],[Layer Average Width]]="", Table126[[#This Row],[Length]]=""),"",Table126[[#This Row],[Layer Average Width]]*Table126[[#This Row],[Length]])</f>
        <v/>
      </c>
      <c r="N8" s="55"/>
      <c r="O8" s="55"/>
      <c r="P8" s="55" t="str">
        <f>IF(Table126[[#This Row],[Area]]="", "", Table126[[#This Row],[Area]]+Table126[[#This Row],[Extra Area]])</f>
        <v/>
      </c>
      <c r="Q8" s="55"/>
      <c r="R8" s="55"/>
      <c r="S8" s="55"/>
      <c r="T8" s="55"/>
      <c r="U8" s="55"/>
      <c r="V8" s="55"/>
      <c r="W8" s="55"/>
      <c r="X8" s="55"/>
      <c r="Y8" s="55"/>
      <c r="Z8" s="55"/>
      <c r="AA8" s="55"/>
      <c r="AB8" s="55"/>
      <c r="AC8" s="55"/>
      <c r="AD8" s="55"/>
      <c r="AE8" s="55"/>
      <c r="AF8" s="55"/>
      <c r="AG8" s="55"/>
      <c r="AH8" s="55"/>
      <c r="AI8" s="55"/>
      <c r="AJ8" s="55"/>
      <c r="AK8" s="55"/>
      <c r="AL8" s="55"/>
      <c r="AM8" s="55"/>
      <c r="AN8" s="55"/>
      <c r="AO8" s="55"/>
      <c r="AP8" s="55"/>
      <c r="AQ8" s="55"/>
      <c r="AR8" s="55"/>
      <c r="AS8" s="55"/>
      <c r="AT8" s="55"/>
      <c r="AU8" s="55"/>
      <c r="AV8" s="55"/>
    </row>
    <row r="9" spans="1:55" x14ac:dyDescent="0.2">
      <c r="A9" s="55"/>
      <c r="B9" s="55"/>
      <c r="C9" s="55"/>
      <c r="D9" s="55" t="str">
        <f>IF(Table126[[#This Row],[Road Name]]="", "", VLOOKUP(Table126[[#This Row],[Road Name]], road_names[], 2, 0))</f>
        <v/>
      </c>
      <c r="E9" s="55"/>
      <c r="F9" s="55"/>
      <c r="G9" s="55"/>
      <c r="H9" s="55"/>
      <c r="I9" s="55"/>
      <c r="J9" s="55" t="str">
        <f>IF(OR(Table126[[#This Row],[Start]]="", Table126[[#This Row],[End]]=""), "", Table126[[#This Row],[End]]-Table126[[#This Row],[Start]])</f>
        <v/>
      </c>
      <c r="K9" s="55"/>
      <c r="L9" s="55"/>
      <c r="M9" s="55" t="str">
        <f>IF(OR(Table126[[#This Row],[Layer Average Width]]="", Table126[[#This Row],[Length]]=""),"",Table126[[#This Row],[Layer Average Width]]*Table126[[#This Row],[Length]])</f>
        <v/>
      </c>
      <c r="N9" s="55"/>
      <c r="O9" s="55"/>
      <c r="P9" s="55" t="str">
        <f>IF(Table126[[#This Row],[Area]]="", "", Table126[[#This Row],[Area]]+Table126[[#This Row],[Extra Area]])</f>
        <v/>
      </c>
      <c r="Q9" s="55"/>
      <c r="R9" s="55"/>
      <c r="S9" s="55"/>
      <c r="T9" s="55"/>
      <c r="U9" s="55"/>
      <c r="V9" s="55"/>
      <c r="W9" s="55"/>
      <c r="X9" s="55"/>
      <c r="Y9" s="55"/>
      <c r="Z9" s="55"/>
      <c r="AA9" s="55"/>
      <c r="AB9" s="55"/>
      <c r="AC9" s="55"/>
      <c r="AD9" s="55"/>
      <c r="AE9" s="55"/>
      <c r="AF9" s="55"/>
      <c r="AG9" s="55"/>
      <c r="AH9" s="55"/>
      <c r="AI9" s="55"/>
      <c r="AJ9" s="55"/>
      <c r="AK9" s="55"/>
      <c r="AL9" s="55"/>
      <c r="AM9" s="55"/>
      <c r="AN9" s="55"/>
      <c r="AO9" s="55"/>
      <c r="AP9" s="55"/>
      <c r="AQ9" s="55"/>
      <c r="AR9" s="55"/>
      <c r="AS9" s="55"/>
      <c r="AT9" s="55"/>
      <c r="AU9" s="55"/>
      <c r="AV9" s="55"/>
    </row>
  </sheetData>
  <conditionalFormatting sqref="O5:O9">
    <cfRule type="expression" dxfId="286" priority="1" stopIfTrue="1">
      <formula>NOT($N$5="Yes")</formula>
    </cfRule>
    <cfRule type="expression" dxfId="285" priority="540" stopIfTrue="1">
      <formula>NOT($N5="Yes")</formula>
    </cfRule>
  </conditionalFormatting>
  <conditionalFormatting sqref="V5:AB9 AD5:AT9 D5:T9 A5:A9">
    <cfRule type="containsBlanks" dxfId="284" priority="11" stopIfTrue="1">
      <formula>LEN(TRIM(A5))=0</formula>
    </cfRule>
  </conditionalFormatting>
  <conditionalFormatting sqref="Y5:Y9">
    <cfRule type="expression" dxfId="283" priority="2" stopIfTrue="1">
      <formula>NOT(OR($X5="Sealed Road Resurfacing", $X5="Sealed Road Pavement Rehabilitation"))</formula>
    </cfRule>
  </conditionalFormatting>
  <conditionalFormatting sqref="AB5:AB9">
    <cfRule type="expression" dxfId="282" priority="8" stopIfTrue="1">
      <formula>NOT(AND($AA5="Yes", OR($R5="Removed", $R5="Decommissioned")))</formula>
    </cfRule>
  </conditionalFormatting>
  <conditionalFormatting sqref="AI5:AM9">
    <cfRule type="expression" dxfId="281" priority="7" stopIfTrue="1">
      <formula>NOT($AH5="Yes")</formula>
    </cfRule>
  </conditionalFormatting>
  <conditionalFormatting sqref="AN5:AN9">
    <cfRule type="expression" dxfId="280" priority="6" stopIfTrue="1">
      <formula>NOT($AH5="No")</formula>
    </cfRule>
  </conditionalFormatting>
  <conditionalFormatting sqref="AQ5:AS9">
    <cfRule type="expression" dxfId="279" priority="5" stopIfTrue="1">
      <formula>NOT($AP5="Yes")</formula>
    </cfRule>
  </conditionalFormatting>
  <dataValidations count="39">
    <dataValidation type="list" allowBlank="1" showInputMessage="1" showErrorMessage="1" promptTitle="Asset Owner Organisation" prompt="Please select value from list_x000a_Mandatory" sqref="S5:S9" xr:uid="{6F84B5C9-1DA8-4293-8DD9-B4B8570AD37D}">
      <formula1>nrAssetOwnerOrganisation</formula1>
    </dataValidation>
    <dataValidation type="list" allowBlank="1" showInputMessage="1" showErrorMessage="1" promptTitle="Asset Managing Organisation" prompt="Please select value from list_x000a_Mandatory" sqref="T5:T9" xr:uid="{48045CCD-1546-4E1E-8675-B9DA5051B261}">
      <formula1>nrAssetOwnerOrganisation</formula1>
    </dataValidation>
    <dataValidation type="list" allowBlank="1" showInputMessage="1" showErrorMessage="1" promptTitle="RCA Sub-Organisation" prompt="Please enter description_x000a_Optional" sqref="U5:U9" xr:uid="{B852E16E-B5BE-4191-B8CD-B03D240F5564}">
      <formula1>nrSubOrganisation</formula1>
    </dataValidation>
    <dataValidation allowBlank="1" showInputMessage="1" showErrorMessage="1" promptTitle="Asset Design Life" prompt="Please Enter Value _x000a_Mandatory" sqref="W5:W9" xr:uid="{00FCC7AD-2D23-4388-9103-F5D448F83ED8}"/>
    <dataValidation type="list" allowBlank="1" showInputMessage="1" showErrorMessage="1" promptTitle="Work Origin" prompt="Please select value from list_x000a_Mandatory" sqref="X5:X9" xr:uid="{6DDB7609-25D9-4146-B59B-A19BD59C9ACF}">
      <formula1>INDEX(nrWorkOrigin,0,1)</formula1>
    </dataValidation>
    <dataValidation type="decimal" allowBlank="1" showInputMessage="1" showErrorMessage="1" promptTitle="Original Cost" prompt="Please Enter Value _x000a_Conditional, Mandatory if 'Work Origin' is 'Sealed Road Resurfacing', 'Sealed Road Pavement Rehabilitation', otherwise optional." sqref="Y5:Y9" xr:uid="{F6181079-3413-4C5E-A419-68C46B6332D2}">
      <formula1>0</formula1>
      <formula2>999999999</formula2>
    </dataValidation>
    <dataValidation type="list" allowBlank="1" showInputMessage="1" showErrorMessage="1" promptTitle="Action" prompt="Action to perform with this asset." sqref="A5:A9" xr:uid="{58F0AB4B-7B81-4FF1-BE47-A68E25691B30}">
      <formula1>nrAction</formula1>
    </dataValidation>
    <dataValidation type="list" allowBlank="1" showInputMessage="1" showErrorMessage="1" promptTitle="Road Name" prompt="The road/RS that this asset is on. Mandatory." sqref="E5:E9" xr:uid="{B6A71F5D-D482-41AD-A54B-DC97A26AFD46}">
      <formula1>INDEX(nrRoads,0,1)</formula1>
    </dataValidation>
    <dataValidation type="list" allowBlank="1" showInputMessage="1" showErrorMessage="1" promptTitle="Asset Status" prompt="What is the status of this asset? Mandatory." sqref="R5:R9" xr:uid="{F406E409-6F7B-4B2D-B9FF-02811A6CBDCC}">
      <formula1>nrAssetStatus</formula1>
    </dataValidation>
    <dataValidation type="list" allowBlank="1" showInputMessage="1" showErrorMessage="1" promptTitle="Primary Material" prompt="Please select value from list_x000a_Mandatory" sqref="AD5:AD9" xr:uid="{0C705F3C-B07A-4A4A-AEF3-8BDD0D56E3B7}">
      <formula1>INDEX(nrPrimaryMaterialPavement,0,1)</formula1>
    </dataValidation>
    <dataValidation type="decimal" allowBlank="1" showInputMessage="1" showErrorMessage="1" promptTitle="Layer Average Width" prompt="Please Enter Value _x000a_Mandatory" sqref="K5" xr:uid="{3D338211-CB2D-4480-BB82-20D2305A15CD}">
      <formula1>1</formula1>
      <formula2>9999999</formula2>
    </dataValidation>
    <dataValidation type="list" allowBlank="1" showInputMessage="1" showErrorMessage="1" promptTitle="Extrta Area" prompt="Please select True or False_x000a_Mandatory" sqref="N5" xr:uid="{8C1F3F0F-853B-45A9-821B-15C769435F0C}">
      <formula1>nrYesNo</formula1>
    </dataValidation>
    <dataValidation type="list" allowBlank="1" showInputMessage="1" showErrorMessage="1" promptTitle="Pavement Layer Removed" prompt="Please select True or False_x000a_Mandatory" sqref="AA5" xr:uid="{2DDB2529-5CC7-4D18-B580-CA06FAD92539}">
      <formula1>nrYesNo</formula1>
    </dataValidation>
    <dataValidation type="date" allowBlank="1" showInputMessage="1" showErrorMessage="1" promptTitle="Construction Date" prompt="Please enter a valid date dd/mm/yyyy_x000a_Conditional, Mandatory if 'Asset Status' is NOT 'Planned', 'Designed', 'Under Construction', otherwise must not be populated." sqref="V5:V9" xr:uid="{26FEE387-71DA-4A19-ACC0-BF381A75A2D7}">
      <formula1>1</formula1>
      <formula2>73051</formula2>
    </dataValidation>
    <dataValidation type="date" allowBlank="1" showInputMessage="1" showErrorMessage="1" promptTitle="Date Removed" prompt="Please enter a valid date dd/mm/yyyy_x000a_Conditional, Mandatory if 'Asset Status' is 'Removed', 'Decommissioned', otherwise must not be populated." sqref="AB5:AB9" xr:uid="{639623A6-668D-4B0E-BFD8-F0BBC344C09E}">
      <formula1>1</formula1>
      <formula2>73051</formula2>
    </dataValidation>
    <dataValidation type="whole" allowBlank="1" showInputMessage="1" showErrorMessage="1" promptTitle="Layer Lane Coverage" prompt="Please Enter Value _x000a_Mandatory" sqref="Q5" xr:uid="{30C2291D-38E1-40F4-AA59-BD6B4473311F}">
      <formula1>0</formula1>
      <formula2>10</formula2>
    </dataValidation>
    <dataValidation type="list" allowBlank="1" showInputMessage="1" showErrorMessage="1" promptTitle="Pavement Design Specification" prompt="Please select value from list_x000a_Mandatory" sqref="AF5:AF9" xr:uid="{BB31953D-1DC5-4EB5-9A63-FB75992CF6B5}">
      <formula1>INDEX(nrPavementDesignSpec,0,1)</formula1>
    </dataValidation>
    <dataValidation type="decimal" allowBlank="1" showInputMessage="1" showErrorMessage="1" promptTitle="Pavement Traffic Design Loading" prompt="Please Enter Value between 0 and 100_x000a_Mandatory" sqref="AG5:AG9" xr:uid="{3274487E-6831-4494-9CCE-3313C565A4D3}">
      <formula1>0</formula1>
      <formula2>100</formula2>
    </dataValidation>
    <dataValidation type="list" allowBlank="1" showInputMessage="1" showErrorMessage="1" promptTitle="Stabilising Agent Used?" prompt="Please select True or False_x000a_Mandatory" sqref="AH5:AH9" xr:uid="{A815E50D-8265-495D-AC4D-8A84B25168B4}">
      <formula1>nrYesNo</formula1>
    </dataValidation>
    <dataValidation type="decimal" allowBlank="1" showInputMessage="1" showErrorMessage="1" promptTitle="Stabilising Agent Percentage 2" prompt="Please Enter Value between 0 and 100_x000a_Mandatory if more than 1 Stabilising Agent Type was used." sqref="AL5:AL9" xr:uid="{571D038A-0EE6-4E24-A68F-32DBF968FD9F}">
      <formula1>0</formula1>
      <formula2>100</formula2>
    </dataValidation>
    <dataValidation type="list" allowBlank="1" showInputMessage="1" showErrorMessage="1" promptTitle="Stabilising Agent Type 1" prompt="Select the type of Stabilising Agent used._x000a_Mandatory if Stabilising Agent Used = Yes." sqref="AI5:AI9" xr:uid="{7C293D26-2CC0-4C38-A7FE-2B36BB9CC01B}">
      <formula1>INDEX(nrStabilisingAgent,0,1)</formula1>
    </dataValidation>
    <dataValidation type="decimal" allowBlank="1" showErrorMessage="1" promptTitle="Pavement Traffic Design Loading" prompt="Please Enter Value between 0 and 100_x000a_Mandatory" sqref="AJ5:AJ9" xr:uid="{600805A7-311E-4F18-9148-238838BD6557}">
      <formula1>0</formula1>
      <formula2>100</formula2>
    </dataValidation>
    <dataValidation type="list" allowBlank="1" showInputMessage="1" showErrorMessage="1" promptTitle="Stabilising Agent Type 2" prompt="Select the type of Stabilising Agent used._x000a_Mandatory if Stabilising Agent Used = Yes and more than 1 agent type was used." sqref="AK5:AK9" xr:uid="{FA9C0A4B-2D7E-4CBC-B1B5-0AEB095DE558}">
      <formula1>INDEX(nrStabilisingAgent,0,1)</formula1>
    </dataValidation>
    <dataValidation type="whole" allowBlank="1" showInputMessage="1" showErrorMessage="1" promptTitle="Thickness" prompt="Please Enter Value _x000a_Mandatory_x000a_Thickness' must be within specified minimum and maximum thickness values for the material selected." sqref="AE5:AE9" xr:uid="{B7EE2563-5AB2-4CCA-B0A0-8E774457420E}">
      <formula1>1</formula1>
      <formula2>999999999</formula2>
    </dataValidation>
    <dataValidation type="decimal" allowBlank="1" showInputMessage="1" showErrorMessage="1" promptTitle="Unconfinned Compressive Strength" prompt="Please Enter Value between 0 and 100_x000a_Conditional, Mandatory if 'Stabilising Agent Used?' is Yes otherwise must not be populated." sqref="AM5:AM9" xr:uid="{9DC26D67-EBC6-4B29-9802-F1DB5626A585}">
      <formula1>0</formula1>
      <formula2>100</formula2>
    </dataValidation>
    <dataValidation allowBlank="1" showInputMessage="1" showErrorMessage="1" promptTitle="California Bearing Ratio" prompt="Please Enter Value _x000a_Conditional, Mandatory if 'Stabilising Agent Used?' is No otherwise must not be populated." sqref="AN5:AN9" xr:uid="{A6DCA920-029D-41C6-8B98-A1EFEEC5C03E}"/>
    <dataValidation type="list" allowBlank="1" showInputMessage="1" showErrorMessage="1" promptTitle="Primary Material Source" prompt="Please select value from list_x000a_Mandatory" sqref="AO5:AO9" xr:uid="{3B6AA547-DD81-40F2-AA94-51D75990221B}">
      <formula1>INDEX(nrPavementSource,0,1)</formula1>
    </dataValidation>
    <dataValidation type="list" allowBlank="1" showInputMessage="1" showErrorMessage="1" promptTitle="Secondarey Material Used" prompt="Has a secondary material been added to this pavement layer?" sqref="AP5:AP9" xr:uid="{A16DBA2B-CAE8-4B40-9FE5-88B020B9BA6C}">
      <formula1>nrYesNo</formula1>
    </dataValidation>
    <dataValidation type="list" allowBlank="1" showInputMessage="1" showErrorMessage="1" promptTitle="Secondary Material Source" prompt="Please select value from list_x000a_Conditional, Mandatory if 'Secondary Material Used?' is Yes, otherwise must not be populated." sqref="AS5:AS9" xr:uid="{D4E4BF75-3F60-4944-A74E-790AA973AD21}">
      <formula1>INDEX(nrPavementSource,0,1)</formula1>
    </dataValidation>
    <dataValidation type="whole" allowBlank="1" showInputMessage="1" showErrorMessage="1" promptTitle="Secondary Material Percentage" prompt="Please Enter Value _x000a_Conditional, Mandatory if 'Secondary Material Used?' is Yes, otherwise must not be populated." sqref="AR5:AR9" xr:uid="{835F0828-6804-4DE3-ADE5-79CDADA33728}">
      <formula1>0</formula1>
      <formula2>100</formula2>
    </dataValidation>
    <dataValidation type="decimal" allowBlank="1" showInputMessage="1" showErrorMessage="1" sqref="I5:I9" xr:uid="{DDE37712-78F5-4C9C-8FFF-ABA9D1F6B522}">
      <formula1>-100</formula1>
      <formula2>100</formula2>
    </dataValidation>
    <dataValidation type="list" allowBlank="1" showInputMessage="1" showErrorMessage="1" promptTitle="NLTP Funded" prompt="Please select True or False_x000a_Mandatory" sqref="AA5" xr:uid="{155A3B70-8A92-497A-B688-2FC7427DDCED}">
      <formula1>nrTrueFalse</formula1>
    </dataValidation>
    <dataValidation type="list" allowBlank="1" showInputMessage="1" showErrorMessage="1" promptTitle="Accuracy" prompt="Is the data Known or an Estimate?" sqref="AT5:AT9" xr:uid="{5806CE35-BECE-45D1-B597-E787C3E75425}">
      <formula1>nrKnownEstimate</formula1>
    </dataValidation>
    <dataValidation type="list" allowBlank="1" showInputMessage="1" showErrorMessage="1" promptTitle="Work Origin ID" sqref="AU5:AU9" xr:uid="{EB07DA69-69B9-4120-A2BF-FADB2E8D9C76}">
      <formula1>INDEX(nrWorkOriginID,0,1)</formula1>
    </dataValidation>
    <dataValidation type="list" allowBlank="1" showInputMessage="1" showErrorMessage="1" sqref="H5:H9" xr:uid="{1D1AB874-26DD-4FEE-B8B4-A6C7FFC02132}">
      <formula1>nrSideWithBoth</formula1>
    </dataValidation>
    <dataValidation type="list" allowBlank="1" showInputMessage="1" showErrorMessage="1" promptTitle="NLTP Funded" prompt="Please select True or False_x000a_Mandatory" sqref="Z5:Z9" xr:uid="{E59911B1-1DA0-47EB-B0BF-96D9123F61AC}">
      <formula1>nrYesNo</formula1>
    </dataValidation>
    <dataValidation type="list" allowBlank="1" showInputMessage="1" showErrorMessage="1" promptTitle="Full Width" prompt="Please select True or False_x000a_Mandatory" sqref="L5" xr:uid="{515AE3DB-2F53-4957-A4B6-36BE3A95D531}">
      <formula1>nrYesNo</formula1>
    </dataValidation>
    <dataValidation allowBlank="1" showInputMessage="1" showErrorMessage="1" promptTitle="Offset End" prompt="Offset from lefthand side at pavement end. Auto set to Lefthand Side Offset but can be overridden._x000a_(m)" sqref="J5:Q5" xr:uid="{DAAD7207-B963-4FA9-BFE7-EA0D40516B31}"/>
    <dataValidation type="decimal" allowBlank="1" showInputMessage="1" showErrorMessage="1" promptTitle="Offset End" prompt="Distance pavement starts measured from the lefthand side. Auto set to Lefthand Side Offset value._x000a_(m)" sqref="J5:Q5" xr:uid="{27ED9A87-1C32-465D-A13E-F77692F88DF7}">
      <formula1>0</formula1>
      <formula2>999</formula2>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A8EBF-0A6F-4A15-9361-EB97D70D4215}">
  <sheetPr>
    <tabColor theme="2" tint="-0.249977111117893"/>
  </sheetPr>
  <dimension ref="A1:AA9"/>
  <sheetViews>
    <sheetView zoomScaleNormal="100" workbookViewId="0">
      <pane xSplit="8" ySplit="4" topLeftCell="I5" activePane="bottomRight" state="frozen"/>
      <selection pane="topRight" activeCell="H1" sqref="H1"/>
      <selection pane="bottomLeft" activeCell="A5" sqref="A5"/>
      <selection pane="bottomRight" activeCell="F17" sqref="F17"/>
    </sheetView>
  </sheetViews>
  <sheetFormatPr defaultRowHeight="12.75" x14ac:dyDescent="0.2"/>
  <cols>
    <col min="1" max="4" width="10.7109375" customWidth="1"/>
    <col min="5" max="5" width="13.85546875" bestFit="1" customWidth="1"/>
    <col min="6" max="8" width="10.7109375" customWidth="1"/>
    <col min="9" max="9" width="22" bestFit="1" customWidth="1"/>
    <col min="10" max="10" width="19" customWidth="1"/>
    <col min="11" max="11" width="22.7109375" bestFit="1" customWidth="1"/>
    <col min="12" max="12" width="16" customWidth="1"/>
    <col min="13" max="13" width="14" bestFit="1" customWidth="1"/>
    <col min="14" max="14" width="12.85546875" bestFit="1" customWidth="1"/>
    <col min="15" max="15" width="12.7109375" bestFit="1" customWidth="1"/>
    <col min="16" max="16" width="23.140625" bestFit="1" customWidth="1"/>
    <col min="17" max="17" width="20.42578125" bestFit="1" customWidth="1"/>
    <col min="18" max="18" width="14.140625" bestFit="1" customWidth="1"/>
    <col min="19" max="19" width="18.5703125" customWidth="1"/>
    <col min="20" max="20" width="16.85546875" bestFit="1" customWidth="1"/>
    <col min="21" max="21" width="16.28515625" customWidth="1"/>
    <col min="22" max="22" width="19" customWidth="1"/>
    <col min="23" max="23" width="19.5703125" customWidth="1"/>
    <col min="24" max="24" width="25.28515625" bestFit="1" customWidth="1"/>
    <col min="25" max="25" width="18.85546875" bestFit="1" customWidth="1"/>
    <col min="26" max="26" width="16.42578125" customWidth="1"/>
    <col min="27" max="27" width="8.28515625" bestFit="1" customWidth="1"/>
    <col min="28" max="28" width="24.42578125" customWidth="1"/>
    <col min="29" max="29" width="24" customWidth="1"/>
    <col min="30" max="30" width="19.42578125" customWidth="1"/>
    <col min="31" max="31" width="11.85546875" customWidth="1"/>
    <col min="33" max="33" width="10.42578125" bestFit="1" customWidth="1"/>
  </cols>
  <sheetData>
    <row r="1" spans="1:27" ht="123" customHeight="1" x14ac:dyDescent="0.2">
      <c r="A1" s="52" t="s">
        <v>3061</v>
      </c>
      <c r="B1" s="52" t="s">
        <v>5462</v>
      </c>
      <c r="C1" s="52" t="s">
        <v>3062</v>
      </c>
      <c r="D1" s="53" t="s">
        <v>3063</v>
      </c>
      <c r="E1" s="52" t="s">
        <v>3064</v>
      </c>
      <c r="F1" s="52" t="s">
        <v>3065</v>
      </c>
      <c r="G1" s="53" t="s">
        <v>3066</v>
      </c>
      <c r="H1" s="53" t="s">
        <v>3067</v>
      </c>
      <c r="I1" s="52" t="s">
        <v>3068</v>
      </c>
      <c r="J1" s="52" t="s">
        <v>4758</v>
      </c>
      <c r="K1" s="53" t="s">
        <v>4868</v>
      </c>
      <c r="L1" s="52" t="s">
        <v>4759</v>
      </c>
      <c r="M1" s="52" t="s">
        <v>4867</v>
      </c>
      <c r="N1" s="52" t="s">
        <v>4760</v>
      </c>
      <c r="O1" s="53" t="s">
        <v>4761</v>
      </c>
      <c r="P1" s="53" t="s">
        <v>3083</v>
      </c>
      <c r="Q1" s="53" t="s">
        <v>4762</v>
      </c>
      <c r="R1" s="52" t="s">
        <v>3070</v>
      </c>
      <c r="S1" s="52" t="s">
        <v>3077</v>
      </c>
      <c r="T1" s="52" t="s">
        <v>4763</v>
      </c>
      <c r="U1" s="52" t="s">
        <v>4764</v>
      </c>
      <c r="V1" s="53" t="s">
        <v>4765</v>
      </c>
      <c r="W1" s="53" t="s">
        <v>4766</v>
      </c>
      <c r="X1" s="53" t="s">
        <v>4767</v>
      </c>
      <c r="Y1" s="53" t="s">
        <v>4768</v>
      </c>
      <c r="Z1" s="52" t="s">
        <v>4866</v>
      </c>
      <c r="AA1" s="53"/>
    </row>
    <row r="2" spans="1:27" ht="15" customHeight="1" x14ac:dyDescent="0.2">
      <c r="A2" s="24"/>
      <c r="C2" s="45"/>
      <c r="D2" s="45"/>
      <c r="E2" s="47"/>
      <c r="F2" s="47"/>
      <c r="G2" s="47"/>
      <c r="H2" s="47"/>
      <c r="I2" s="45"/>
      <c r="J2" s="45"/>
      <c r="K2" s="47"/>
      <c r="L2" s="45"/>
      <c r="M2" s="45"/>
      <c r="N2" s="45"/>
      <c r="O2" s="47"/>
      <c r="P2" s="47"/>
      <c r="Q2" s="47"/>
      <c r="R2" s="47"/>
      <c r="S2" s="47"/>
      <c r="T2" s="47"/>
      <c r="U2" s="47"/>
      <c r="V2" s="47"/>
      <c r="W2" s="47"/>
      <c r="X2" s="47"/>
      <c r="Y2" s="47"/>
      <c r="Z2" s="45"/>
      <c r="AA2" s="45"/>
    </row>
    <row r="3" spans="1:27" ht="15" customHeight="1" x14ac:dyDescent="0.2">
      <c r="A3" s="24"/>
      <c r="B3" s="47"/>
      <c r="C3" s="45"/>
      <c r="D3" s="45"/>
      <c r="E3" s="47"/>
      <c r="F3" s="47"/>
      <c r="G3" s="47"/>
      <c r="H3" s="47"/>
      <c r="I3" s="45"/>
      <c r="J3" s="45"/>
      <c r="K3" s="47"/>
      <c r="L3" s="45"/>
      <c r="M3" s="45"/>
      <c r="N3" s="45"/>
      <c r="O3" s="47"/>
      <c r="P3" s="47"/>
      <c r="Q3" s="47"/>
      <c r="R3" s="47"/>
      <c r="S3" s="47"/>
      <c r="T3" s="47"/>
      <c r="U3" s="47"/>
      <c r="V3" s="47"/>
      <c r="W3" s="47"/>
      <c r="X3" s="47"/>
      <c r="Y3" s="47"/>
      <c r="Z3" s="45"/>
      <c r="AA3" s="45"/>
    </row>
    <row r="4" spans="1:27" x14ac:dyDescent="0.2">
      <c r="A4" t="s">
        <v>8</v>
      </c>
      <c r="B4" t="s">
        <v>5463</v>
      </c>
      <c r="C4" t="s">
        <v>20</v>
      </c>
      <c r="D4" t="s">
        <v>3173</v>
      </c>
      <c r="E4" t="s">
        <v>3174</v>
      </c>
      <c r="F4" t="s">
        <v>3175</v>
      </c>
      <c r="G4" t="s">
        <v>3176</v>
      </c>
      <c r="H4" t="s">
        <v>9</v>
      </c>
      <c r="I4" t="s">
        <v>3177</v>
      </c>
      <c r="J4" t="s">
        <v>3275</v>
      </c>
      <c r="K4" t="s">
        <v>3190</v>
      </c>
      <c r="L4" t="s">
        <v>3278</v>
      </c>
      <c r="M4" t="s">
        <v>3279</v>
      </c>
      <c r="N4" t="s">
        <v>3280</v>
      </c>
      <c r="O4" t="s">
        <v>3183</v>
      </c>
      <c r="P4" t="s">
        <v>3191</v>
      </c>
      <c r="Q4" t="s">
        <v>4755</v>
      </c>
      <c r="R4" t="s">
        <v>89</v>
      </c>
      <c r="S4" t="s">
        <v>14</v>
      </c>
      <c r="T4" t="s">
        <v>3187</v>
      </c>
      <c r="U4" t="s">
        <v>3188</v>
      </c>
      <c r="V4" t="s">
        <v>4756</v>
      </c>
      <c r="W4" t="s">
        <v>4757</v>
      </c>
      <c r="X4" s="3" t="s">
        <v>3284</v>
      </c>
      <c r="Y4" t="s">
        <v>2278</v>
      </c>
      <c r="Z4" t="s">
        <v>3274</v>
      </c>
      <c r="AA4" t="s">
        <v>3219</v>
      </c>
    </row>
    <row r="5" spans="1:27" x14ac:dyDescent="0.2">
      <c r="A5" s="55"/>
      <c r="B5" s="55"/>
      <c r="C5" s="55"/>
      <c r="D5" s="55" t="str">
        <f>IF(Subgrade_Layer[[#This Row],[Road Name]]="", "", VLOOKUP(Subgrade_Layer[[#This Row],[Road Name]], road_names[], 2, 0))</f>
        <v/>
      </c>
      <c r="E5" s="55"/>
      <c r="F5" s="55"/>
      <c r="G5" s="55"/>
      <c r="H5" s="55"/>
      <c r="I5" s="55"/>
      <c r="J5" s="55" t="str">
        <f>IF(OR(Subgrade_Layer[[#This Row],[Start]]="", Subgrade_Layer[[#This Row],[End]]=""), "", Subgrade_Layer[[#This Row],[End]]-Subgrade_Layer[[#This Row],[Start]])</f>
        <v/>
      </c>
      <c r="K5" s="55"/>
      <c r="L5" s="55" t="str">
        <f>IF(OR(Subgrade_Layer[[#This Row],[Layer Average Width]]="", Subgrade_Layer[[#This Row],[Length]]=""),"",Subgrade_Layer[[#This Row],[Layer Average Width]]*Subgrade_Layer[[#This Row],[Length]])</f>
        <v/>
      </c>
      <c r="M5" s="55"/>
      <c r="N5" s="55"/>
      <c r="O5" s="55" t="str">
        <f>IF(Subgrade_Layer[[#This Row],[Area]]="", "", Subgrade_Layer[[#This Row],[Area]]+Subgrade_Layer[[#This Row],[Extra Area]])</f>
        <v/>
      </c>
      <c r="P5" s="55"/>
      <c r="Q5" s="55"/>
      <c r="R5" s="55"/>
      <c r="S5" s="55"/>
      <c r="T5" s="55"/>
      <c r="U5" s="55"/>
      <c r="V5" s="55"/>
      <c r="W5" s="55"/>
      <c r="X5" s="55"/>
      <c r="Y5" s="55"/>
      <c r="Z5" s="55"/>
      <c r="AA5" s="55"/>
    </row>
    <row r="6" spans="1:27" x14ac:dyDescent="0.2">
      <c r="A6" s="55"/>
      <c r="B6" s="55"/>
      <c r="C6" s="55"/>
      <c r="D6" s="55" t="str">
        <f>IF(Subgrade_Layer[[#This Row],[Road Name]]="", "", VLOOKUP(Subgrade_Layer[[#This Row],[Road Name]], road_names[], 2, 0))</f>
        <v/>
      </c>
      <c r="E6" s="55"/>
      <c r="F6" s="55"/>
      <c r="G6" s="55"/>
      <c r="H6" s="55"/>
      <c r="I6" s="55"/>
      <c r="J6" s="55" t="str">
        <f>IF(OR(Subgrade_Layer[[#This Row],[Start]]="", Subgrade_Layer[[#This Row],[End]]=""), "", Subgrade_Layer[[#This Row],[End]]-Subgrade_Layer[[#This Row],[Start]])</f>
        <v/>
      </c>
      <c r="K6" s="55"/>
      <c r="L6" s="55" t="str">
        <f>IF(OR(Subgrade_Layer[[#This Row],[Layer Average Width]]="", Subgrade_Layer[[#This Row],[Length]]=""),"",Subgrade_Layer[[#This Row],[Layer Average Width]]*Subgrade_Layer[[#This Row],[Length]])</f>
        <v/>
      </c>
      <c r="M6" s="55"/>
      <c r="N6" s="55"/>
      <c r="O6" s="55" t="str">
        <f>IF(Subgrade_Layer[[#This Row],[Area]]="", "", Subgrade_Layer[[#This Row],[Area]]+Subgrade_Layer[[#This Row],[Extra Area]])</f>
        <v/>
      </c>
      <c r="P6" s="55"/>
      <c r="Q6" s="55"/>
      <c r="R6" s="55"/>
      <c r="S6" s="55"/>
      <c r="T6" s="55"/>
      <c r="U6" s="55"/>
      <c r="V6" s="55"/>
      <c r="W6" s="55"/>
      <c r="X6" s="55"/>
      <c r="Y6" s="55"/>
      <c r="Z6" s="55"/>
      <c r="AA6" s="55"/>
    </row>
    <row r="7" spans="1:27" x14ac:dyDescent="0.2">
      <c r="A7" s="55"/>
      <c r="B7" s="55"/>
      <c r="C7" s="55"/>
      <c r="D7" s="55" t="str">
        <f>IF(Subgrade_Layer[[#This Row],[Road Name]]="", "", VLOOKUP(Subgrade_Layer[[#This Row],[Road Name]], road_names[], 2, 0))</f>
        <v/>
      </c>
      <c r="E7" s="55"/>
      <c r="F7" s="55"/>
      <c r="G7" s="55"/>
      <c r="H7" s="55"/>
      <c r="I7" s="55"/>
      <c r="J7" s="55" t="str">
        <f>IF(OR(Subgrade_Layer[[#This Row],[Start]]="", Subgrade_Layer[[#This Row],[End]]=""), "", Subgrade_Layer[[#This Row],[End]]-Subgrade_Layer[[#This Row],[Start]])</f>
        <v/>
      </c>
      <c r="K7" s="55"/>
      <c r="L7" s="55" t="str">
        <f>IF(OR(Subgrade_Layer[[#This Row],[Layer Average Width]]="", Subgrade_Layer[[#This Row],[Length]]=""),"",Subgrade_Layer[[#This Row],[Layer Average Width]]*Subgrade_Layer[[#This Row],[Length]])</f>
        <v/>
      </c>
      <c r="M7" s="55"/>
      <c r="N7" s="55"/>
      <c r="O7" s="55" t="str">
        <f>IF(Subgrade_Layer[[#This Row],[Area]]="", "", Subgrade_Layer[[#This Row],[Area]]+Subgrade_Layer[[#This Row],[Extra Area]])</f>
        <v/>
      </c>
      <c r="P7" s="55"/>
      <c r="Q7" s="55"/>
      <c r="R7" s="55"/>
      <c r="S7" s="55"/>
      <c r="T7" s="55"/>
      <c r="U7" s="55"/>
      <c r="V7" s="55"/>
      <c r="W7" s="55"/>
      <c r="X7" s="55"/>
      <c r="Y7" s="55"/>
      <c r="Z7" s="55"/>
      <c r="AA7" s="55"/>
    </row>
    <row r="8" spans="1:27" x14ac:dyDescent="0.2">
      <c r="A8" s="55"/>
      <c r="B8" s="55"/>
      <c r="C8" s="55"/>
      <c r="D8" s="55" t="str">
        <f>IF(Subgrade_Layer[[#This Row],[Road Name]]="", "", VLOOKUP(Subgrade_Layer[[#This Row],[Road Name]], road_names[], 2, 0))</f>
        <v/>
      </c>
      <c r="E8" s="55"/>
      <c r="F8" s="55"/>
      <c r="G8" s="55"/>
      <c r="H8" s="55"/>
      <c r="I8" s="55"/>
      <c r="J8" s="55" t="str">
        <f>IF(OR(Subgrade_Layer[[#This Row],[Start]]="", Subgrade_Layer[[#This Row],[End]]=""), "", Subgrade_Layer[[#This Row],[End]]-Subgrade_Layer[[#This Row],[Start]])</f>
        <v/>
      </c>
      <c r="K8" s="55"/>
      <c r="L8" s="55" t="str">
        <f>IF(OR(Subgrade_Layer[[#This Row],[Layer Average Width]]="", Subgrade_Layer[[#This Row],[Length]]=""),"",Subgrade_Layer[[#This Row],[Layer Average Width]]*Subgrade_Layer[[#This Row],[Length]])</f>
        <v/>
      </c>
      <c r="M8" s="55"/>
      <c r="N8" s="55"/>
      <c r="O8" s="55" t="str">
        <f>IF(Subgrade_Layer[[#This Row],[Area]]="", "", Subgrade_Layer[[#This Row],[Area]]+Subgrade_Layer[[#This Row],[Extra Area]])</f>
        <v/>
      </c>
      <c r="P8" s="55"/>
      <c r="Q8" s="55"/>
      <c r="R8" s="55"/>
      <c r="S8" s="55"/>
      <c r="T8" s="55"/>
      <c r="U8" s="55"/>
      <c r="V8" s="55"/>
      <c r="W8" s="55"/>
      <c r="X8" s="55"/>
      <c r="Y8" s="55"/>
      <c r="Z8" s="55"/>
      <c r="AA8" s="55"/>
    </row>
    <row r="9" spans="1:27" x14ac:dyDescent="0.2">
      <c r="A9" s="55"/>
      <c r="B9" s="55"/>
      <c r="C9" s="55"/>
      <c r="D9" s="55" t="str">
        <f>IF(Subgrade_Layer[[#This Row],[Road Name]]="", "", VLOOKUP(Subgrade_Layer[[#This Row],[Road Name]], road_names[], 2, 0))</f>
        <v/>
      </c>
      <c r="E9" s="55"/>
      <c r="F9" s="55"/>
      <c r="G9" s="55"/>
      <c r="H9" s="55"/>
      <c r="I9" s="55"/>
      <c r="J9" s="55" t="str">
        <f>IF(OR(Subgrade_Layer[[#This Row],[Start]]="", Subgrade_Layer[[#This Row],[End]]=""), "", Subgrade_Layer[[#This Row],[End]]-Subgrade_Layer[[#This Row],[Start]])</f>
        <v/>
      </c>
      <c r="K9" s="55"/>
      <c r="L9" s="55" t="str">
        <f>IF(OR(Subgrade_Layer[[#This Row],[Layer Average Width]]="", Subgrade_Layer[[#This Row],[Length]]=""),"",Subgrade_Layer[[#This Row],[Layer Average Width]]*Subgrade_Layer[[#This Row],[Length]])</f>
        <v/>
      </c>
      <c r="M9" s="55"/>
      <c r="N9" s="55"/>
      <c r="O9" s="55" t="str">
        <f>IF(Subgrade_Layer[[#This Row],[Area]]="", "", Subgrade_Layer[[#This Row],[Area]]+Subgrade_Layer[[#This Row],[Extra Area]])</f>
        <v/>
      </c>
      <c r="P9" s="55"/>
      <c r="Q9" s="55"/>
      <c r="R9" s="55"/>
      <c r="S9" s="55"/>
      <c r="T9" s="55"/>
      <c r="U9" s="55"/>
      <c r="V9" s="55"/>
      <c r="W9" s="55"/>
      <c r="X9" s="55"/>
      <c r="Y9" s="55"/>
      <c r="Z9" s="55"/>
      <c r="AA9" s="55"/>
    </row>
  </sheetData>
  <conditionalFormatting sqref="D5:T9 V5:Z9 A5:A9">
    <cfRule type="containsBlanks" dxfId="278" priority="4" stopIfTrue="1">
      <formula>LEN(TRIM(A5))=0</formula>
    </cfRule>
  </conditionalFormatting>
  <conditionalFormatting sqref="N5:N9">
    <cfRule type="expression" dxfId="277" priority="2" stopIfTrue="1">
      <formula>NOT($M5="Yes")</formula>
    </cfRule>
  </conditionalFormatting>
  <conditionalFormatting sqref="Y5:Z9">
    <cfRule type="expression" dxfId="276" priority="1" stopIfTrue="1">
      <formula>NOT($X5="Yes")</formula>
    </cfRule>
  </conditionalFormatting>
  <dataValidations count="12">
    <dataValidation type="list" allowBlank="1" showInputMessage="1" showErrorMessage="1" promptTitle="Work Origin" prompt="Please select value from list_x000a_Mandatory" sqref="S5:S9" xr:uid="{FCEF6932-B684-4DC9-B447-DBC5A118F26F}">
      <formula1>INDEX(nrWorkOrigin,0,1)</formula1>
    </dataValidation>
    <dataValidation type="list" allowBlank="1" showInputMessage="1" showErrorMessage="1" promptTitle="NLTP Funded" prompt="Please select Yes or No_x000a_Mandatory" sqref="T5:T9" xr:uid="{CB106123-743B-4DB9-A968-ACC7C1F0478D}">
      <formula1>nrYesNo</formula1>
    </dataValidation>
    <dataValidation type="list" allowBlank="1" showInputMessage="1" showErrorMessage="1" promptTitle="Action" prompt="Action to perform with this asset." sqref="A5:A9" xr:uid="{73A3A387-ED3F-4335-A639-92BDE3005E21}">
      <formula1>nrAction</formula1>
    </dataValidation>
    <dataValidation type="list" allowBlank="1" showInputMessage="1" showErrorMessage="1" promptTitle="Road Name" prompt="The road/RS that this asset is on. Mandatory." sqref="E5:E9" xr:uid="{02AD0F54-5240-4650-A347-3C57C695589E}">
      <formula1>INDEX(nrRoads,0,1)</formula1>
    </dataValidation>
    <dataValidation type="list" allowBlank="1" showInputMessage="1" showErrorMessage="1" promptTitle="Asset Status" prompt="What is the status of this asset? Mandatory." sqref="R5" xr:uid="{66BC77AB-DD6D-4812-B1C9-6D56FDB82EFE}">
      <formula1>nrAssetStatus</formula1>
    </dataValidation>
    <dataValidation type="list" allowBlank="1" showInputMessage="1" showErrorMessage="1" sqref="R5" xr:uid="{9D19CA0A-805A-4E42-A4C6-2155EE2D779E}">
      <formula1>nrAssetStatus</formula1>
    </dataValidation>
    <dataValidation type="list" allowBlank="1" showInputMessage="1" showErrorMessage="1" sqref="Y5:Z5" xr:uid="{73AA9572-AA64-416B-8C6C-3B4B1157365A}">
      <formula1>nrStabilisingAgent</formula1>
    </dataValidation>
    <dataValidation type="list" allowBlank="1" showInputMessage="1" showErrorMessage="1" sqref="X5:X9 M5:M9" xr:uid="{5EE1B8FA-E4AF-428B-8D6E-909F6D497D3A}">
      <formula1>nrYesNo</formula1>
    </dataValidation>
    <dataValidation type="whole" allowBlank="1" showInputMessage="1" showErrorMessage="1" sqref="Z5 P5" xr:uid="{05ECACCF-7888-42CD-9A7B-B77A676EC348}">
      <formula1>0</formula1>
      <formula2>9999999</formula2>
    </dataValidation>
    <dataValidation type="list" allowBlank="1" showInputMessage="1" showErrorMessage="1" sqref="W5:W9" xr:uid="{390FCAFB-E2BC-40A3-A10F-FF381AB56835}">
      <formula1>nrCBRType</formula1>
    </dataValidation>
    <dataValidation type="decimal" allowBlank="1" showInputMessage="1" showErrorMessage="1" sqref="K5:K9" xr:uid="{3F33F9E3-A62E-4037-AF8F-90B968114990}">
      <formula1>0</formula1>
      <formula2>9999999</formula2>
    </dataValidation>
    <dataValidation type="list" allowBlank="1" showInputMessage="1" showErrorMessage="1" sqref="H5:H9" xr:uid="{FD532EE2-736B-4192-B614-B6EFFD1E6C13}">
      <formula1>nrSideWithBoth</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71054-E915-468C-9D0F-3C4AE767CF3C}">
  <sheetPr>
    <tabColor theme="2" tint="-0.249977111117893"/>
  </sheetPr>
  <dimension ref="A1:AL9"/>
  <sheetViews>
    <sheetView zoomScaleNormal="100" workbookViewId="0">
      <pane xSplit="8" ySplit="4" topLeftCell="I5" activePane="bottomRight" state="frozen"/>
      <selection pane="topRight" activeCell="I1" sqref="I1"/>
      <selection pane="bottomLeft" activeCell="A5" sqref="A5"/>
      <selection pane="bottomRight" activeCell="H18" sqref="H18"/>
    </sheetView>
  </sheetViews>
  <sheetFormatPr defaultRowHeight="12.75" x14ac:dyDescent="0.2"/>
  <cols>
    <col min="1" max="4" width="10.7109375" customWidth="1"/>
    <col min="5" max="5" width="13.85546875" bestFit="1" customWidth="1"/>
    <col min="6" max="8" width="10.7109375" customWidth="1"/>
    <col min="9" max="10" width="23.85546875" customWidth="1"/>
    <col min="11" max="16" width="19.42578125" customWidth="1"/>
    <col min="17" max="17" width="12.7109375" customWidth="1"/>
    <col min="18" max="18" width="16.5703125" customWidth="1"/>
    <col min="19" max="19" width="14.5703125" customWidth="1"/>
    <col min="20" max="20" width="32.7109375" bestFit="1" customWidth="1"/>
    <col min="21" max="21" width="14.42578125" customWidth="1"/>
    <col min="22" max="22" width="20" customWidth="1"/>
    <col min="23" max="23" width="28.28515625" customWidth="1"/>
    <col min="24" max="24" width="17" customWidth="1"/>
    <col min="25" max="25" width="31.28515625" bestFit="1" customWidth="1"/>
    <col min="26" max="26" width="23.85546875" bestFit="1" customWidth="1"/>
    <col min="27" max="27" width="14.28515625" bestFit="1" customWidth="1"/>
    <col min="28" max="28" width="21.140625" bestFit="1" customWidth="1"/>
    <col min="29" max="29" width="32.28515625" bestFit="1" customWidth="1"/>
    <col min="30" max="30" width="26.7109375" bestFit="1" customWidth="1"/>
    <col min="31" max="31" width="15.7109375" bestFit="1" customWidth="1"/>
    <col min="32" max="32" width="33" bestFit="1" customWidth="1"/>
    <col min="33" max="33" width="14.140625" bestFit="1" customWidth="1"/>
    <col min="34" max="34" width="18.42578125" bestFit="1" customWidth="1"/>
    <col min="35" max="35" width="12.7109375" bestFit="1" customWidth="1"/>
    <col min="36" max="36" width="23.85546875" bestFit="1" customWidth="1"/>
    <col min="37" max="37" width="20.28515625" bestFit="1" customWidth="1"/>
  </cols>
  <sheetData>
    <row r="1" spans="1:38" ht="123" customHeight="1" x14ac:dyDescent="0.2">
      <c r="A1" s="52" t="s">
        <v>3061</v>
      </c>
      <c r="B1" s="52" t="s">
        <v>5462</v>
      </c>
      <c r="C1" s="52" t="s">
        <v>3062</v>
      </c>
      <c r="D1" s="53" t="s">
        <v>3063</v>
      </c>
      <c r="E1" s="52" t="s">
        <v>3064</v>
      </c>
      <c r="F1" s="52" t="s">
        <v>3065</v>
      </c>
      <c r="G1" s="53" t="s">
        <v>3066</v>
      </c>
      <c r="H1" s="53" t="s">
        <v>3067</v>
      </c>
      <c r="I1" s="53" t="s">
        <v>5466</v>
      </c>
      <c r="J1" s="53" t="s">
        <v>5467</v>
      </c>
      <c r="K1" s="53" t="s">
        <v>5465</v>
      </c>
      <c r="L1" s="53"/>
      <c r="M1" s="53"/>
      <c r="N1" s="52" t="s">
        <v>4759</v>
      </c>
      <c r="O1" s="52"/>
      <c r="P1" s="52" t="s">
        <v>4760</v>
      </c>
      <c r="Q1" s="53" t="s">
        <v>3069</v>
      </c>
      <c r="R1" s="53" t="s">
        <v>4761</v>
      </c>
      <c r="S1" s="52" t="s">
        <v>3070</v>
      </c>
      <c r="T1" s="52" t="s">
        <v>3077</v>
      </c>
      <c r="U1" s="52"/>
      <c r="V1" s="52" t="s">
        <v>4763</v>
      </c>
      <c r="W1" s="52" t="s">
        <v>4764</v>
      </c>
      <c r="X1" s="63" t="s">
        <v>4903</v>
      </c>
      <c r="Y1" s="63" t="s">
        <v>4904</v>
      </c>
      <c r="Z1" s="63" t="s">
        <v>4905</v>
      </c>
      <c r="AA1" s="63" t="s">
        <v>4906</v>
      </c>
      <c r="AB1" s="63" t="s">
        <v>4907</v>
      </c>
      <c r="AC1" s="63" t="s">
        <v>4908</v>
      </c>
      <c r="AD1" s="63" t="s">
        <v>4909</v>
      </c>
      <c r="AE1" s="63" t="s">
        <v>4910</v>
      </c>
      <c r="AF1" s="63" t="s">
        <v>4911</v>
      </c>
      <c r="AG1" s="63" t="s">
        <v>4912</v>
      </c>
      <c r="AH1" s="63" t="s">
        <v>4913</v>
      </c>
      <c r="AI1" s="63" t="s">
        <v>4914</v>
      </c>
      <c r="AJ1" s="63" t="s">
        <v>4915</v>
      </c>
      <c r="AK1" s="63" t="s">
        <v>4916</v>
      </c>
    </row>
    <row r="2" spans="1:38" s="47" customFormat="1" ht="15" customHeight="1" x14ac:dyDescent="0.2">
      <c r="B2"/>
      <c r="C2" s="45"/>
      <c r="D2" s="45"/>
      <c r="I2" s="45"/>
      <c r="J2" s="45"/>
      <c r="K2" s="45"/>
      <c r="L2" s="45"/>
      <c r="M2" s="45"/>
      <c r="N2" s="45"/>
      <c r="O2" s="45"/>
      <c r="P2" s="45"/>
      <c r="Q2" s="45"/>
    </row>
    <row r="3" spans="1:38" s="47" customFormat="1" ht="15" customHeight="1" x14ac:dyDescent="0.2">
      <c r="C3" s="45"/>
      <c r="D3" s="45"/>
      <c r="I3" s="45"/>
      <c r="J3" s="45"/>
      <c r="K3" s="45"/>
      <c r="L3" s="45"/>
      <c r="M3" s="45"/>
      <c r="N3" s="45"/>
      <c r="O3" s="45"/>
      <c r="P3" s="45"/>
      <c r="Q3" s="45"/>
    </row>
    <row r="4" spans="1:38" s="22" customFormat="1" x14ac:dyDescent="0.2">
      <c r="A4" t="s">
        <v>8</v>
      </c>
      <c r="B4" t="s">
        <v>5463</v>
      </c>
      <c r="C4" t="s">
        <v>20</v>
      </c>
      <c r="D4" t="s">
        <v>3173</v>
      </c>
      <c r="E4" t="s">
        <v>3174</v>
      </c>
      <c r="F4" t="s">
        <v>3175</v>
      </c>
      <c r="G4" t="s">
        <v>3176</v>
      </c>
      <c r="H4" t="s">
        <v>9</v>
      </c>
      <c r="I4" s="3" t="s">
        <v>3367</v>
      </c>
      <c r="J4" s="3" t="s">
        <v>3377</v>
      </c>
      <c r="K4" t="s">
        <v>3275</v>
      </c>
      <c r="L4" t="s">
        <v>3276</v>
      </c>
      <c r="M4" t="s">
        <v>3277</v>
      </c>
      <c r="N4" t="s">
        <v>3278</v>
      </c>
      <c r="O4" t="s">
        <v>3279</v>
      </c>
      <c r="P4" t="s">
        <v>3280</v>
      </c>
      <c r="Q4" t="s">
        <v>3178</v>
      </c>
      <c r="R4" t="s">
        <v>3183</v>
      </c>
      <c r="S4" t="s">
        <v>89</v>
      </c>
      <c r="T4" t="s">
        <v>14</v>
      </c>
      <c r="U4" t="s">
        <v>3186</v>
      </c>
      <c r="V4" t="s">
        <v>3187</v>
      </c>
      <c r="W4" t="s">
        <v>3188</v>
      </c>
      <c r="X4" t="s">
        <v>4890</v>
      </c>
      <c r="Y4" t="s">
        <v>4891</v>
      </c>
      <c r="Z4" t="s">
        <v>4892</v>
      </c>
      <c r="AA4" t="s">
        <v>4893</v>
      </c>
      <c r="AB4" t="s">
        <v>4894</v>
      </c>
      <c r="AC4" t="s">
        <v>4895</v>
      </c>
      <c r="AD4" t="s">
        <v>4896</v>
      </c>
      <c r="AE4" t="s">
        <v>4897</v>
      </c>
      <c r="AF4" t="s">
        <v>4898</v>
      </c>
      <c r="AG4" t="s">
        <v>3459</v>
      </c>
      <c r="AH4" t="s">
        <v>4899</v>
      </c>
      <c r="AI4" t="s">
        <v>4900</v>
      </c>
      <c r="AJ4" t="s">
        <v>4901</v>
      </c>
      <c r="AK4" t="s">
        <v>4902</v>
      </c>
      <c r="AL4" t="s">
        <v>3219</v>
      </c>
    </row>
    <row r="5" spans="1:38" x14ac:dyDescent="0.2">
      <c r="A5" s="55"/>
      <c r="B5" s="69"/>
      <c r="C5" s="55"/>
      <c r="D5" s="55" t="str">
        <f>IF(Stopping_Place[[#This Row],[Road Name]]="","", VLOOKUP(Stopping_Place[[#This Row],[Road Name]],road_names[],2,FALSE))</f>
        <v/>
      </c>
      <c r="E5" s="55"/>
      <c r="F5" s="55"/>
      <c r="G5" s="55"/>
      <c r="H5" s="55"/>
      <c r="I5" s="55"/>
      <c r="J5" s="55"/>
      <c r="K5" s="55" t="str">
        <f>IF(OR(Stopping_Place[[#This Row],[Start]]="", Stopping_Place[[#This Row],[End]]=""), "", Stopping_Place[[#This Row],[End]]-Stopping_Place[[#This Row],[Start]])</f>
        <v/>
      </c>
      <c r="L5" s="55"/>
      <c r="M5" s="55"/>
      <c r="N5" s="55" t="str">
        <f>IF(OR(Stopping_Place[[#This Row],[Width]]="", Stopping_Place[[#This Row],[Length]]=""),"",Stopping_Place[[#This Row],[Width]]*Stopping_Place[[#This Row],[Length]])</f>
        <v/>
      </c>
      <c r="O5" s="55"/>
      <c r="P5" s="55"/>
      <c r="Q5" s="55"/>
      <c r="R5" s="55"/>
      <c r="S5" s="55"/>
      <c r="T5" s="55"/>
      <c r="U5" s="55"/>
      <c r="V5" s="55"/>
      <c r="W5" s="55"/>
      <c r="X5" s="55"/>
      <c r="Y5" s="55"/>
      <c r="Z5" s="55"/>
      <c r="AA5" s="55"/>
      <c r="AB5" s="55"/>
      <c r="AC5" s="55"/>
      <c r="AD5" s="55"/>
      <c r="AE5" s="55"/>
      <c r="AF5" s="55"/>
      <c r="AG5" s="55"/>
      <c r="AH5" s="55"/>
      <c r="AI5" s="55"/>
      <c r="AJ5" s="55"/>
      <c r="AK5" s="55"/>
      <c r="AL5" s="55"/>
    </row>
    <row r="6" spans="1:38" x14ac:dyDescent="0.2">
      <c r="A6" s="55"/>
      <c r="B6" s="55"/>
      <c r="C6" s="55"/>
      <c r="D6" s="55" t="str">
        <f>IF(Stopping_Place[[#This Row],[Road Name]]="","", VLOOKUP(Stopping_Place[[#This Row],[Road Name]],road_names[],2,FALSE))</f>
        <v/>
      </c>
      <c r="E6" s="55"/>
      <c r="F6" s="55"/>
      <c r="G6" s="55"/>
      <c r="H6" s="55"/>
      <c r="I6" s="55"/>
      <c r="J6" s="55"/>
      <c r="K6" s="55" t="str">
        <f>IF(OR(Stopping_Place[[#This Row],[Start]]="", Stopping_Place[[#This Row],[End]]=""), "", Stopping_Place[[#This Row],[End]]-Stopping_Place[[#This Row],[Start]])</f>
        <v/>
      </c>
      <c r="L6" s="55"/>
      <c r="M6" s="55"/>
      <c r="N6" s="55" t="str">
        <f>IF(OR(Stopping_Place[[#This Row],[Width]]="", Stopping_Place[[#This Row],[Length]]=""),"",Stopping_Place[[#This Row],[Width]]*Stopping_Place[[#This Row],[Length]])</f>
        <v/>
      </c>
      <c r="O6" s="55"/>
      <c r="P6" s="55"/>
      <c r="Q6" s="55"/>
      <c r="R6" s="55"/>
      <c r="S6" s="55"/>
      <c r="T6" s="55"/>
      <c r="U6" s="55"/>
      <c r="V6" s="55"/>
      <c r="W6" s="55"/>
      <c r="X6" s="55"/>
      <c r="Y6" s="55"/>
      <c r="Z6" s="55"/>
      <c r="AA6" s="55"/>
      <c r="AB6" s="55"/>
      <c r="AC6" s="55"/>
      <c r="AD6" s="55"/>
      <c r="AE6" s="55"/>
      <c r="AF6" s="55"/>
      <c r="AG6" s="55"/>
      <c r="AH6" s="55"/>
      <c r="AI6" s="55"/>
      <c r="AJ6" s="55"/>
      <c r="AK6" s="55"/>
      <c r="AL6" s="55"/>
    </row>
    <row r="7" spans="1:38" x14ac:dyDescent="0.2">
      <c r="A7" s="55"/>
      <c r="B7" s="55"/>
      <c r="C7" s="55"/>
      <c r="D7" s="55" t="str">
        <f>IF(Stopping_Place[[#This Row],[Road Name]]="","", VLOOKUP(Stopping_Place[[#This Row],[Road Name]],road_names[],2,FALSE))</f>
        <v/>
      </c>
      <c r="E7" s="55"/>
      <c r="F7" s="55"/>
      <c r="G7" s="55"/>
      <c r="H7" s="55"/>
      <c r="I7" s="55"/>
      <c r="J7" s="55"/>
      <c r="K7" s="55" t="str">
        <f>IF(OR(Stopping_Place[[#This Row],[Start]]="", Stopping_Place[[#This Row],[End]]=""), "", Stopping_Place[[#This Row],[End]]-Stopping_Place[[#This Row],[Start]])</f>
        <v/>
      </c>
      <c r="L7" s="55"/>
      <c r="M7" s="55"/>
      <c r="N7" s="55" t="str">
        <f>IF(OR(Stopping_Place[[#This Row],[Width]]="", Stopping_Place[[#This Row],[Length]]=""),"",Stopping_Place[[#This Row],[Width]]*Stopping_Place[[#This Row],[Length]])</f>
        <v/>
      </c>
      <c r="O7" s="55"/>
      <c r="P7" s="55"/>
      <c r="Q7" s="55"/>
      <c r="R7" s="55"/>
      <c r="S7" s="55"/>
      <c r="T7" s="55"/>
      <c r="U7" s="55"/>
      <c r="V7" s="55"/>
      <c r="W7" s="55"/>
      <c r="X7" s="55"/>
      <c r="Y7" s="55"/>
      <c r="Z7" s="55"/>
      <c r="AA7" s="55"/>
      <c r="AB7" s="55"/>
      <c r="AC7" s="55"/>
      <c r="AD7" s="55"/>
      <c r="AE7" s="55"/>
      <c r="AF7" s="55"/>
      <c r="AG7" s="55"/>
      <c r="AH7" s="55"/>
      <c r="AI7" s="55"/>
      <c r="AJ7" s="55"/>
      <c r="AK7" s="55"/>
      <c r="AL7" s="55"/>
    </row>
    <row r="8" spans="1:38" x14ac:dyDescent="0.2">
      <c r="A8" s="55"/>
      <c r="B8" s="55"/>
      <c r="C8" s="55"/>
      <c r="D8" s="55" t="str">
        <f>IF(Stopping_Place[[#This Row],[Road Name]]="","", VLOOKUP(Stopping_Place[[#This Row],[Road Name]],road_names[],2,FALSE))</f>
        <v/>
      </c>
      <c r="E8" s="55"/>
      <c r="F8" s="55"/>
      <c r="G8" s="55"/>
      <c r="H8" s="55"/>
      <c r="I8" s="55"/>
      <c r="J8" s="55"/>
      <c r="K8" s="55" t="str">
        <f>IF(OR(Stopping_Place[[#This Row],[Start]]="", Stopping_Place[[#This Row],[End]]=""), "", Stopping_Place[[#This Row],[End]]-Stopping_Place[[#This Row],[Start]])</f>
        <v/>
      </c>
      <c r="L8" s="55"/>
      <c r="M8" s="55"/>
      <c r="N8" s="55" t="str">
        <f>IF(OR(Stopping_Place[[#This Row],[Width]]="", Stopping_Place[[#This Row],[Length]]=""),"",Stopping_Place[[#This Row],[Width]]*Stopping_Place[[#This Row],[Length]])</f>
        <v/>
      </c>
      <c r="O8" s="55"/>
      <c r="P8" s="55"/>
      <c r="Q8" s="55"/>
      <c r="R8" s="55"/>
      <c r="S8" s="55"/>
      <c r="T8" s="55"/>
      <c r="U8" s="55"/>
      <c r="V8" s="55"/>
      <c r="W8" s="55"/>
      <c r="X8" s="55"/>
      <c r="Y8" s="55"/>
      <c r="Z8" s="55"/>
      <c r="AA8" s="55"/>
      <c r="AB8" s="55"/>
      <c r="AC8" s="55"/>
      <c r="AD8" s="55"/>
      <c r="AE8" s="55"/>
      <c r="AF8" s="55"/>
      <c r="AG8" s="55"/>
      <c r="AH8" s="55"/>
      <c r="AI8" s="55"/>
      <c r="AJ8" s="55"/>
      <c r="AK8" s="55"/>
      <c r="AL8" s="55"/>
    </row>
    <row r="9" spans="1:38" x14ac:dyDescent="0.2">
      <c r="A9" s="55"/>
      <c r="B9" s="55"/>
      <c r="C9" s="55"/>
      <c r="D9" s="55" t="str">
        <f>IF(Stopping_Place[[#This Row],[Road Name]]="","", VLOOKUP(Stopping_Place[[#This Row],[Road Name]],road_names[],2,FALSE))</f>
        <v/>
      </c>
      <c r="E9" s="55"/>
      <c r="F9" s="55"/>
      <c r="G9" s="55"/>
      <c r="H9" s="55"/>
      <c r="I9" s="55"/>
      <c r="J9" s="55"/>
      <c r="K9" s="55" t="str">
        <f>IF(OR(Stopping_Place[[#This Row],[Start]]="", Stopping_Place[[#This Row],[End]]=""), "", Stopping_Place[[#This Row],[End]]-Stopping_Place[[#This Row],[Start]])</f>
        <v/>
      </c>
      <c r="L9" s="55"/>
      <c r="M9" s="55"/>
      <c r="N9" s="55" t="str">
        <f>IF(OR(Stopping_Place[[#This Row],[Width]]="", Stopping_Place[[#This Row],[Length]]=""),"",Stopping_Place[[#This Row],[Width]]*Stopping_Place[[#This Row],[Length]])</f>
        <v/>
      </c>
      <c r="O9" s="55"/>
      <c r="P9" s="55"/>
      <c r="Q9" s="55"/>
      <c r="R9" s="55"/>
      <c r="S9" s="55"/>
      <c r="T9" s="55"/>
      <c r="U9" s="55"/>
      <c r="V9" s="55"/>
      <c r="W9" s="55"/>
      <c r="X9" s="55"/>
      <c r="Y9" s="55"/>
      <c r="Z9" s="55"/>
      <c r="AA9" s="55"/>
      <c r="AB9" s="55"/>
      <c r="AC9" s="55"/>
      <c r="AD9" s="55"/>
      <c r="AE9" s="55"/>
      <c r="AF9" s="55"/>
      <c r="AG9" s="55"/>
      <c r="AH9" s="55"/>
      <c r="AI9" s="55"/>
      <c r="AJ9" s="55"/>
      <c r="AK9" s="55"/>
      <c r="AL9" s="55"/>
    </row>
  </sheetData>
  <conditionalFormatting sqref="M5:M9">
    <cfRule type="expression" dxfId="275" priority="1" stopIfTrue="1">
      <formula>$L5=""</formula>
    </cfRule>
  </conditionalFormatting>
  <conditionalFormatting sqref="M5:V9 X5:AH9 AJ5:AK9 A5:A9 D5:K9">
    <cfRule type="containsBlanks" dxfId="274" priority="9" stopIfTrue="1">
      <formula>LEN(TRIM(A5))=0</formula>
    </cfRule>
  </conditionalFormatting>
  <conditionalFormatting sqref="P5:P9">
    <cfRule type="expression" dxfId="273" priority="7" stopIfTrue="1">
      <formula>NOT($O5="Yes")</formula>
    </cfRule>
  </conditionalFormatting>
  <conditionalFormatting sqref="U5:U9">
    <cfRule type="expression" dxfId="272" priority="8" stopIfTrue="1">
      <formula>NOT(OR($T5="Sealed Road Resurfacing", $T5="Sealed Road Pavement Rehabilitation"))</formula>
    </cfRule>
  </conditionalFormatting>
  <conditionalFormatting sqref="Y5:Z9">
    <cfRule type="expression" dxfId="271" priority="6" stopIfTrue="1">
      <formula>NOT($X5="Disposal Point")</formula>
    </cfRule>
  </conditionalFormatting>
  <conditionalFormatting sqref="AA5:AA9">
    <cfRule type="expression" dxfId="270" priority="5" stopIfTrue="1">
      <formula>NOT($X5="Stopping Bay")</formula>
    </cfRule>
  </conditionalFormatting>
  <conditionalFormatting sqref="AC5:AE9">
    <cfRule type="expression" dxfId="269" priority="4" stopIfTrue="1">
      <formula>OR($X5="Stopping Bay", $X5="Stockpile", $X5="Construction Disposal Site", $X5="")</formula>
    </cfRule>
  </conditionalFormatting>
  <conditionalFormatting sqref="AH5:AH9">
    <cfRule type="expression" dxfId="268" priority="3" stopIfTrue="1">
      <formula>NOT($X5="Construction Disposal Site")</formula>
    </cfRule>
  </conditionalFormatting>
  <conditionalFormatting sqref="AJ5:AK9">
    <cfRule type="expression" dxfId="267" priority="2" stopIfTrue="1">
      <formula>NOT(OR($X5="Stockpile", $X5="Construction Disposal Site"))</formula>
    </cfRule>
  </conditionalFormatting>
  <dataValidations count="11">
    <dataValidation type="list" allowBlank="1" showInputMessage="1" showErrorMessage="1" promptTitle="Asset Status" prompt="What is the status of this asset? Mandatory." sqref="S5" xr:uid="{31FAF6C8-0348-49C8-820E-363C8502F0D8}">
      <formula1>nrAssetStatus</formula1>
    </dataValidation>
    <dataValidation type="list" allowBlank="1" showInputMessage="1" showErrorMessage="1" promptTitle="Road Name" prompt="The road/RS that this asset is on. Mandatory." sqref="E5:E9" xr:uid="{60D6B4B9-2150-438C-B412-4EFCC2BD9D80}">
      <formula1>nrRoads</formula1>
    </dataValidation>
    <dataValidation type="list" allowBlank="1" showInputMessage="1" showErrorMessage="1" promptTitle="Action" prompt="Action to perform with this asset." sqref="A5:A9" xr:uid="{631FF429-AE14-4F85-B8D4-482EFE0339A0}">
      <formula1>nrAction</formula1>
    </dataValidation>
    <dataValidation type="list" allowBlank="1" showInputMessage="1" showErrorMessage="1" promptTitle="NLTP Funded" prompt="Please select Yes or No_x000a_Mandatory" sqref="V5:V9" xr:uid="{613A386B-0C35-43BB-9ABC-D8BD74645794}">
      <formula1>nrYesNo</formula1>
    </dataValidation>
    <dataValidation type="list" allowBlank="1" showInputMessage="1" showErrorMessage="1" promptTitle="Work Origin" prompt="Please select value from list_x000a_Mandatory" sqref="T5:T9" xr:uid="{83494655-4D45-4592-9C4B-95CD2CD7AF0E}">
      <formula1>INDEX(nrWorkOrigin,0,1)</formula1>
    </dataValidation>
    <dataValidation type="decimal" allowBlank="1" showInputMessage="1" showErrorMessage="1" promptTitle="Area (m2)" prompt="Total Sealed surface area_x000a_(m2)" sqref="S5" xr:uid="{67149513-7EA1-471D-8FB7-46CA4309B967}">
      <formula1>0</formula1>
      <formula2>9999999</formula2>
    </dataValidation>
    <dataValidation type="list" allowBlank="1" showInputMessage="1" showErrorMessage="1" sqref="H5:H9" xr:uid="{C4D6453F-DBE7-4B17-BD22-F90489EF64B9}">
      <formula1>nrSideWithBoth</formula1>
    </dataValidation>
    <dataValidation type="list" allowBlank="1" showInputMessage="1" showErrorMessage="1" sqref="AB5:AG9 O5:O9" xr:uid="{7E94F79A-CE13-4BD5-B3A2-90051CB33C52}">
      <formula1>nrYesNo</formula1>
    </dataValidation>
    <dataValidation type="list" allowBlank="1" showInputMessage="1" showErrorMessage="1" sqref="X5:X9" xr:uid="{D4907757-3E2B-4552-9AAA-67AA3A5FF536}">
      <formula1>nrStoppingPlaceType</formula1>
    </dataValidation>
    <dataValidation type="decimal" allowBlank="1" showInputMessage="1" showErrorMessage="1" sqref="L5:L9" xr:uid="{F75F8201-20C9-49E1-8F95-B7D2D9800988}">
      <formula1>0</formula1>
      <formula2>99999</formula2>
    </dataValidation>
    <dataValidation type="list" allowBlank="1" showInputMessage="1" showErrorMessage="1" sqref="M5:M9" xr:uid="{459F5551-9BB8-49BC-BF0A-23866BEB20FB}">
      <formula1>nrAdjustReason</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9C8B7-ADD9-4C2F-BBC2-474FF5C43740}">
  <sheetPr>
    <tabColor theme="2" tint="-0.249977111117893"/>
  </sheetPr>
  <dimension ref="A1:AE9"/>
  <sheetViews>
    <sheetView zoomScaleNormal="100" workbookViewId="0">
      <pane xSplit="8" ySplit="4" topLeftCell="I5" activePane="bottomRight" state="frozen"/>
      <selection pane="topRight" activeCell="I1" sqref="I1"/>
      <selection pane="bottomLeft" activeCell="A5" sqref="A5"/>
      <selection pane="bottomRight" activeCell="G27" sqref="G27"/>
    </sheetView>
  </sheetViews>
  <sheetFormatPr defaultRowHeight="12.75" x14ac:dyDescent="0.2"/>
  <cols>
    <col min="1" max="4" width="10.7109375" customWidth="1"/>
    <col min="5" max="5" width="13.85546875" bestFit="1" customWidth="1"/>
    <col min="6" max="8" width="10.7109375" customWidth="1"/>
    <col min="11" max="11" width="19.42578125" bestFit="1" customWidth="1"/>
    <col min="12" max="29" width="19.42578125" customWidth="1"/>
    <col min="30" max="30" width="28.5703125" customWidth="1"/>
    <col min="31" max="31" width="11.85546875" customWidth="1"/>
    <col min="33" max="33" width="10.42578125" bestFit="1" customWidth="1"/>
  </cols>
  <sheetData>
    <row r="1" spans="1:31" ht="123" customHeight="1" x14ac:dyDescent="0.2">
      <c r="A1" s="52" t="s">
        <v>3061</v>
      </c>
      <c r="B1" s="52" t="s">
        <v>5462</v>
      </c>
      <c r="C1" s="52" t="s">
        <v>3062</v>
      </c>
      <c r="D1" s="53" t="s">
        <v>3063</v>
      </c>
      <c r="E1" s="52" t="s">
        <v>3064</v>
      </c>
      <c r="F1" s="52" t="s">
        <v>3065</v>
      </c>
      <c r="G1" s="53" t="s">
        <v>3066</v>
      </c>
      <c r="H1" s="53"/>
      <c r="I1" s="53"/>
      <c r="J1" s="53"/>
      <c r="K1" s="52"/>
      <c r="L1" s="52"/>
      <c r="M1" s="52" t="s">
        <v>3070</v>
      </c>
      <c r="N1" s="52" t="s">
        <v>3071</v>
      </c>
      <c r="O1" s="52" t="s">
        <v>3072</v>
      </c>
      <c r="P1" s="52" t="s">
        <v>3655</v>
      </c>
      <c r="Q1" s="52" t="s">
        <v>3074</v>
      </c>
      <c r="R1" s="52" t="s">
        <v>3075</v>
      </c>
      <c r="S1" s="52" t="s">
        <v>3077</v>
      </c>
      <c r="T1" s="52" t="s">
        <v>3078</v>
      </c>
      <c r="U1" s="52" t="s">
        <v>3079</v>
      </c>
      <c r="V1" s="52" t="s">
        <v>3300</v>
      </c>
      <c r="W1" s="52" t="s">
        <v>3301</v>
      </c>
      <c r="X1" s="52" t="s">
        <v>3302</v>
      </c>
      <c r="Y1" s="52" t="s">
        <v>3303</v>
      </c>
      <c r="Z1" s="53" t="s">
        <v>3304</v>
      </c>
      <c r="AA1" s="52" t="s">
        <v>3305</v>
      </c>
      <c r="AB1" s="52" t="s">
        <v>3080</v>
      </c>
      <c r="AC1" s="68" t="s">
        <v>4772</v>
      </c>
      <c r="AD1" s="68" t="s">
        <v>4773</v>
      </c>
      <c r="AE1" s="23"/>
    </row>
    <row r="2" spans="1:31" ht="15" customHeight="1" x14ac:dyDescent="0.2">
      <c r="A2" s="24"/>
      <c r="C2" s="24"/>
      <c r="D2" s="23"/>
      <c r="E2" s="24"/>
      <c r="F2" s="24"/>
      <c r="G2" s="23"/>
      <c r="H2" s="23"/>
      <c r="I2" s="23"/>
      <c r="J2" s="23"/>
      <c r="K2" s="24"/>
      <c r="L2" s="24"/>
      <c r="AC2" s="51"/>
      <c r="AD2" s="51"/>
      <c r="AE2" s="23"/>
    </row>
    <row r="3" spans="1:31" s="47" customFormat="1" ht="15" customHeight="1" x14ac:dyDescent="0.2">
      <c r="C3" s="45"/>
      <c r="D3" s="45"/>
      <c r="K3" s="45"/>
      <c r="L3" s="45"/>
      <c r="M3" s="47" t="s">
        <v>3333</v>
      </c>
      <c r="N3" s="47" t="s">
        <v>3125</v>
      </c>
      <c r="O3" s="47" t="s">
        <v>3334</v>
      </c>
      <c r="P3" s="47" t="s">
        <v>3335</v>
      </c>
      <c r="Q3" s="47" t="s">
        <v>3336</v>
      </c>
      <c r="R3" s="47" t="s">
        <v>3127</v>
      </c>
      <c r="S3" s="47" t="s">
        <v>3131</v>
      </c>
      <c r="T3" s="47" t="s">
        <v>3132</v>
      </c>
      <c r="U3" s="47" t="s">
        <v>3133</v>
      </c>
      <c r="V3" s="47" t="s">
        <v>3337</v>
      </c>
      <c r="W3" s="47" t="s">
        <v>3338</v>
      </c>
      <c r="X3" s="47" t="s">
        <v>3339</v>
      </c>
      <c r="Y3" s="47" t="s">
        <v>3340</v>
      </c>
      <c r="Z3" s="47" t="s">
        <v>3341</v>
      </c>
      <c r="AA3" s="47" t="s">
        <v>3342</v>
      </c>
      <c r="AC3" s="45"/>
      <c r="AD3" s="45"/>
      <c r="AE3" s="45"/>
    </row>
    <row r="4" spans="1:31" s="22" customFormat="1" x14ac:dyDescent="0.2">
      <c r="A4" t="s">
        <v>8</v>
      </c>
      <c r="B4" t="s">
        <v>5463</v>
      </c>
      <c r="C4" t="s">
        <v>20</v>
      </c>
      <c r="D4" t="s">
        <v>3173</v>
      </c>
      <c r="E4" t="s">
        <v>3174</v>
      </c>
      <c r="F4" t="s">
        <v>3175</v>
      </c>
      <c r="G4" t="s">
        <v>3176</v>
      </c>
      <c r="H4" t="s">
        <v>9</v>
      </c>
      <c r="I4" t="s">
        <v>3367</v>
      </c>
      <c r="J4" t="s">
        <v>4769</v>
      </c>
      <c r="K4" t="s">
        <v>3376</v>
      </c>
      <c r="L4" t="s">
        <v>3275</v>
      </c>
      <c r="M4" t="s">
        <v>89</v>
      </c>
      <c r="N4" t="s">
        <v>10</v>
      </c>
      <c r="O4" t="s">
        <v>3179</v>
      </c>
      <c r="P4" t="s">
        <v>3180</v>
      </c>
      <c r="Q4" t="s">
        <v>3407</v>
      </c>
      <c r="R4" t="s">
        <v>3182</v>
      </c>
      <c r="S4" t="s">
        <v>14</v>
      </c>
      <c r="T4" t="s">
        <v>3186</v>
      </c>
      <c r="U4" t="s">
        <v>3187</v>
      </c>
      <c r="V4" t="s">
        <v>3185</v>
      </c>
      <c r="W4" t="s">
        <v>220</v>
      </c>
      <c r="X4" t="s">
        <v>419</v>
      </c>
      <c r="Y4" t="s">
        <v>3371</v>
      </c>
      <c r="Z4" t="s">
        <v>3372</v>
      </c>
      <c r="AA4" t="s">
        <v>504</v>
      </c>
      <c r="AB4" t="s">
        <v>3188</v>
      </c>
      <c r="AC4" t="s">
        <v>4770</v>
      </c>
      <c r="AD4" t="s">
        <v>4771</v>
      </c>
      <c r="AE4" t="s">
        <v>3219</v>
      </c>
    </row>
    <row r="5" spans="1:31" x14ac:dyDescent="0.2">
      <c r="A5" s="55"/>
      <c r="B5" s="69"/>
      <c r="C5" s="55"/>
      <c r="D5" s="55"/>
      <c r="E5" s="55"/>
      <c r="F5" s="55"/>
      <c r="G5" s="55"/>
      <c r="H5" s="55"/>
      <c r="I5" s="55"/>
      <c r="J5" s="55"/>
      <c r="K5" s="55"/>
      <c r="L5" s="55" t="str">
        <f>IF(OR(Road_Hump[[#This Row],[Start]]="", Road_Hump[[#This Row],[End]]=""), "", Road_Hump[[#This Row],[End]]-Road_Hump[[#This Row],[Start]])</f>
        <v/>
      </c>
      <c r="M5" s="55"/>
      <c r="N5" s="55"/>
      <c r="O5" s="55"/>
      <c r="P5" s="55"/>
      <c r="Q5" s="74"/>
      <c r="R5" s="55"/>
      <c r="S5" s="55"/>
      <c r="T5" s="55"/>
      <c r="U5" s="55"/>
      <c r="V5" s="55"/>
      <c r="W5" s="55"/>
      <c r="X5" s="55"/>
      <c r="Y5" s="55"/>
      <c r="Z5" s="55"/>
      <c r="AA5" s="55"/>
      <c r="AB5" s="55"/>
      <c r="AC5" s="55"/>
      <c r="AD5" s="55"/>
      <c r="AE5" s="55"/>
    </row>
    <row r="6" spans="1:31" x14ac:dyDescent="0.2">
      <c r="A6" s="55"/>
      <c r="B6" s="55"/>
      <c r="C6" s="55"/>
      <c r="D6" s="55"/>
      <c r="E6" s="55"/>
      <c r="F6" s="55"/>
      <c r="G6" s="55"/>
      <c r="H6" s="55"/>
      <c r="I6" s="55"/>
      <c r="J6" s="55"/>
      <c r="K6" s="55"/>
      <c r="L6" s="55" t="str">
        <f>IF(OR(Road_Hump[[#This Row],[Start]]="", Road_Hump[[#This Row],[End]]=""), "", Road_Hump[[#This Row],[End]]-Road_Hump[[#This Row],[Start]])</f>
        <v/>
      </c>
      <c r="M6" s="55"/>
      <c r="N6" s="55"/>
      <c r="O6" s="55"/>
      <c r="P6" s="55"/>
      <c r="Q6" s="55"/>
      <c r="R6" s="55"/>
      <c r="S6" s="55"/>
      <c r="T6" s="55"/>
      <c r="U6" s="55"/>
      <c r="V6" s="55"/>
      <c r="W6" s="55"/>
      <c r="X6" s="55"/>
      <c r="Y6" s="55"/>
      <c r="Z6" s="55"/>
      <c r="AA6" s="55"/>
      <c r="AB6" s="55"/>
      <c r="AC6" s="55"/>
      <c r="AD6" s="55"/>
      <c r="AE6" s="55"/>
    </row>
    <row r="7" spans="1:31" x14ac:dyDescent="0.2">
      <c r="A7" s="55"/>
      <c r="B7" s="55"/>
      <c r="C7" s="55"/>
      <c r="D7" s="55"/>
      <c r="E7" s="55"/>
      <c r="F7" s="55"/>
      <c r="G7" s="55"/>
      <c r="H7" s="55"/>
      <c r="I7" s="55"/>
      <c r="J7" s="55"/>
      <c r="K7" s="55"/>
      <c r="L7" s="55" t="str">
        <f>IF(OR(Road_Hump[[#This Row],[Start]]="", Road_Hump[[#This Row],[End]]=""), "", Road_Hump[[#This Row],[End]]-Road_Hump[[#This Row],[Start]])</f>
        <v/>
      </c>
      <c r="M7" s="55"/>
      <c r="N7" s="55"/>
      <c r="O7" s="55"/>
      <c r="P7" s="55"/>
      <c r="Q7" s="55"/>
      <c r="R7" s="55"/>
      <c r="S7" s="55"/>
      <c r="T7" s="55"/>
      <c r="U7" s="55"/>
      <c r="V7" s="55"/>
      <c r="W7" s="55"/>
      <c r="X7" s="55"/>
      <c r="Y7" s="55"/>
      <c r="Z7" s="55"/>
      <c r="AA7" s="55"/>
      <c r="AB7" s="55"/>
      <c r="AC7" s="55"/>
      <c r="AD7" s="55"/>
      <c r="AE7" s="55"/>
    </row>
    <row r="8" spans="1:31" x14ac:dyDescent="0.2">
      <c r="A8" s="55"/>
      <c r="B8" s="55"/>
      <c r="C8" s="55"/>
      <c r="D8" s="55"/>
      <c r="E8" s="55"/>
      <c r="F8" s="55"/>
      <c r="G8" s="55"/>
      <c r="H8" s="55"/>
      <c r="I8" s="55"/>
      <c r="J8" s="55"/>
      <c r="K8" s="55"/>
      <c r="L8" s="55" t="str">
        <f>IF(OR(Road_Hump[[#This Row],[Start]]="", Road_Hump[[#This Row],[End]]=""), "", Road_Hump[[#This Row],[End]]-Road_Hump[[#This Row],[Start]])</f>
        <v/>
      </c>
      <c r="M8" s="55"/>
      <c r="N8" s="55"/>
      <c r="O8" s="55"/>
      <c r="P8" s="55"/>
      <c r="Q8" s="55"/>
      <c r="R8" s="55"/>
      <c r="S8" s="55"/>
      <c r="T8" s="55"/>
      <c r="U8" s="55"/>
      <c r="V8" s="55"/>
      <c r="W8" s="55"/>
      <c r="X8" s="55"/>
      <c r="Y8" s="55"/>
      <c r="Z8" s="55"/>
      <c r="AA8" s="55"/>
      <c r="AB8" s="55"/>
      <c r="AC8" s="55"/>
      <c r="AD8" s="55"/>
      <c r="AE8" s="55"/>
    </row>
    <row r="9" spans="1:31" x14ac:dyDescent="0.2">
      <c r="A9" s="55"/>
      <c r="B9" s="55"/>
      <c r="C9" s="55"/>
      <c r="D9" s="55"/>
      <c r="E9" s="55"/>
      <c r="F9" s="55"/>
      <c r="G9" s="55"/>
      <c r="H9" s="55"/>
      <c r="I9" s="55"/>
      <c r="J9" s="55"/>
      <c r="K9" s="55"/>
      <c r="L9" s="55" t="str">
        <f>IF(OR(Road_Hump[[#This Row],[Start]]="", Road_Hump[[#This Row],[End]]=""), "", Road_Hump[[#This Row],[End]]-Road_Hump[[#This Row],[Start]])</f>
        <v/>
      </c>
      <c r="M9" s="55"/>
      <c r="N9" s="55"/>
      <c r="O9" s="55"/>
      <c r="P9" s="55"/>
      <c r="Q9" s="55"/>
      <c r="R9" s="55"/>
      <c r="S9" s="55"/>
      <c r="T9" s="55"/>
      <c r="U9" s="55"/>
      <c r="V9" s="55"/>
      <c r="W9" s="55"/>
      <c r="X9" s="55"/>
      <c r="Y9" s="55"/>
      <c r="Z9" s="55"/>
      <c r="AA9" s="55"/>
      <c r="AB9" s="55"/>
      <c r="AC9" s="55"/>
      <c r="AD9" s="55"/>
      <c r="AE9" s="55"/>
    </row>
  </sheetData>
  <conditionalFormatting sqref="Q5:Q9">
    <cfRule type="expression" dxfId="266" priority="4" stopIfTrue="1">
      <formula>OR($L5="Planned", $L5="Designed", $L5="Under Construction")</formula>
    </cfRule>
  </conditionalFormatting>
  <conditionalFormatting sqref="Q5:AA9 A5:A9 D5:O9 AC5:AD9">
    <cfRule type="containsBlanks" dxfId="265" priority="6" stopIfTrue="1">
      <formula>LEN(TRIM(A5))=0</formula>
    </cfRule>
  </conditionalFormatting>
  <conditionalFormatting sqref="T5:T9">
    <cfRule type="expression" dxfId="264" priority="5" stopIfTrue="1">
      <formula>NOT(OR($R5="Sealed Road Resurfacing", $R5="Sealed Road Pavement Rehabilitation"))</formula>
    </cfRule>
  </conditionalFormatting>
  <conditionalFormatting sqref="V5:W9">
    <cfRule type="expression" dxfId="263" priority="3" stopIfTrue="1">
      <formula>NOT(OR($L5="Removed", $L5="Decommissioned"))</formula>
    </cfRule>
  </conditionalFormatting>
  <conditionalFormatting sqref="Y5:Y9">
    <cfRule type="expression" dxfId="262" priority="1" stopIfTrue="1">
      <formula>NOT($W5="Replaces Existing")</formula>
    </cfRule>
  </conditionalFormatting>
  <conditionalFormatting sqref="Z5:AA9">
    <cfRule type="expression" dxfId="261" priority="2" stopIfTrue="1">
      <formula>NOT(AND($L5="Removed", OR($W5="Replaced", $W5="Replaces Existing")))</formula>
    </cfRule>
  </conditionalFormatting>
  <dataValidations xWindow="1790" yWindow="905" count="20">
    <dataValidation type="list" allowBlank="1" showInputMessage="1" showErrorMessage="1" promptTitle="Road Name" prompt="The road/RS that this asset is on. Mandatory." sqref="E5:E9" xr:uid="{99800DAB-3E49-4737-A9DE-9C611BF9B5AC}">
      <formula1>INDEX(nrRoads,0,1)</formula1>
    </dataValidation>
    <dataValidation type="list" allowBlank="1" showInputMessage="1" showErrorMessage="1" promptTitle="Action" prompt="Action to perform with this asset." sqref="A5:A9" xr:uid="{D064D922-F6C8-4AEE-9553-72C9619C1D16}">
      <formula1>nrAction</formula1>
    </dataValidation>
    <dataValidation type="list" allowBlank="1" showInputMessage="1" showErrorMessage="1" sqref="AC5:AC9" xr:uid="{B71EB5DF-D448-414E-B23B-2A60014FDFE6}">
      <formula1>"Pedestrain Platform, Speed Hump, Raised Table, Speed Cushion"</formula1>
    </dataValidation>
    <dataValidation type="list" allowBlank="1" showInputMessage="1" showErrorMessage="1" sqref="AD5:AD9" xr:uid="{F3560757-8425-423B-9EA7-7AAA5F3F5044}">
      <formula1>"Asphalt, Concrete, Paver, Rubber"</formula1>
    </dataValidation>
    <dataValidation type="list" allowBlank="1" showInputMessage="1" showErrorMessage="1" promptTitle="Replacement Reason" prompt="Please select value from list Conditional, Mandatory if 'Asset Status' is 'Removed' AND 'Replacement Status' is 'Replaces Existing', 'Replaced', otherwise ust not be populated." sqref="AA5:AA9" xr:uid="{4F7AFF93-D052-4D07-9394-59FB040DC24A}">
      <formula1>nrReplacementReason</formula1>
    </dataValidation>
    <dataValidation allowBlank="1" showInputMessage="1" showErrorMessage="1" promptTitle="Prior ID" prompt="Please enter identifier Conditional, Mandatory if 'Replacement Status' is 'Replaces Exisiting', otherwise must not be populated." sqref="Y5:Y9" xr:uid="{48BFC658-913E-45AC-BC93-E8B277E85D70}"/>
    <dataValidation type="list" allowBlank="1" showInputMessage="1" showErrorMessage="1" promptTitle="Work Origin" prompt="Please select value from list Mandatory" sqref="S5:S9" xr:uid="{AF62255B-D2AB-461C-9660-EC2E5C28887A}">
      <formula1>INDEX(nrWorkOrigin,0,1)</formula1>
    </dataValidation>
    <dataValidation type="list" allowBlank="1" showInputMessage="1" showErrorMessage="1" promptTitle="NLTP Funded?" prompt="Please select Yes or No Mandatory" sqref="U5:U9" xr:uid="{005ADED8-CC57-4711-B4C0-0F799CEEAFC7}">
      <formula1>INDEX(nrYesNo,0,1)</formula1>
    </dataValidation>
    <dataValidation allowBlank="1" showInputMessage="1" showErrorMessage="1" promptTitle="Asset Design Life" prompt="Please Enter Value Mandatory" sqref="R5:R9" xr:uid="{765DF91B-DB2C-4A14-AC3A-52429AF3AF3E}"/>
    <dataValidation allowBlank="1" showInputMessage="1" showErrorMessage="1" promptTitle="Replacement ID" prompt="Please enter identifier Conditional, Mandatory if 'Asset Status' is 'Removed' AND 'Replacement Status' is 'Replaces Exisiting', 'Replaced', otherwise must not be populated." sqref="Z5:Z9" xr:uid="{32DE554B-45CB-4C8D-AE64-8F77C3BD3690}"/>
    <dataValidation type="list" allowBlank="1" showInputMessage="1" showErrorMessage="1" promptTitle="Asset Owner Organisation" prompt="Please select value from list_x000a_Mandatory" sqref="N5:N9" xr:uid="{40D1D63F-7B03-47A9-88BC-04E9635C8B18}">
      <formula1>nrAssetOwnerOrganisation</formula1>
    </dataValidation>
    <dataValidation type="list" allowBlank="1" showInputMessage="1" showErrorMessage="1" promptTitle="Asset Managing Organisation" prompt="Please select value from list_x000a_Mandatory" sqref="O5:O9" xr:uid="{A127102E-ECDA-42CC-931E-B3614CD96229}">
      <formula1>nrAssetOwnerOrganisation</formula1>
    </dataValidation>
    <dataValidation type="list" allowBlank="1" showInputMessage="1" showErrorMessage="1" promptTitle="RCA Sub-Organisation" prompt="Please enter description_x000a_Optional" sqref="P5:P9" xr:uid="{1574FDCA-D29C-4F57-B6BF-FC9E9E437CE1}">
      <formula1>nrSubOrganisation</formula1>
    </dataValidation>
    <dataValidation allowBlank="1" showInputMessage="1" showErrorMessage="1" promptTitle="Installation Date" prompt="Please enter a valid date dd/mm/yyyy_x000a_Conditional, Mandatory if 'Asset Status' is NOT 'Planned', 'Designed', 'Under Construction', otherwise must not be populated." sqref="Q5:Q9" xr:uid="{B0CC7F22-B89C-4ABB-A2F4-BFF8E763B747}"/>
    <dataValidation type="list" allowBlank="1" showInputMessage="1" showErrorMessage="1" promptTitle="Replacement Status" prompt="Please select value from list_x000a_Mandatory" sqref="X5:X9" xr:uid="{DA6E4775-1BFC-4293-B495-4AA693C7BB75}">
      <formula1>INDEX(nrReplacementStatus,0,1)</formula1>
    </dataValidation>
    <dataValidation type="list" allowBlank="1" showInputMessage="1" showErrorMessage="1" promptTitle="Removal Reason" prompt="Please select value from list_x000a_Conditional, Mandatory if 'Asset Status' is 'Removed', 'Decommissioned', otherwise must not be populated." sqref="W5:W9" xr:uid="{61D13CEB-640B-4F90-91CB-C0FF088B3923}">
      <formula1>INDEX(nrRemovalReason,0,1)</formula1>
    </dataValidation>
    <dataValidation type="date" allowBlank="1" showInputMessage="1" showErrorMessage="1" promptTitle="Removal Date" prompt="Please enter a valid date dd/mm/yyyy_x000a_Conditional, Mandatory if 'Asset Status' is 'Removed', 'Decommissioned', otherwise must not be populated." sqref="V5:V9" xr:uid="{919CB378-515A-407B-936D-4752F16720EE}">
      <formula1>1</formula1>
      <formula2>63920</formula2>
    </dataValidation>
    <dataValidation type="decimal" allowBlank="1" showInputMessage="1" showErrorMessage="1" promptTitle="Original Cost" prompt="Please Enter Value _x000a_Conditional, Mandatory if 'Work Origin' is 'Sealed Road Resurfacing', 'Sealed Road Pavement Rehabilitation', otherwise optional." sqref="T5:T9" xr:uid="{9B993694-0FAB-4333-828A-DA55CD33A5EE}">
      <formula1>0</formula1>
      <formula2>999999999</formula2>
    </dataValidation>
    <dataValidation type="list" allowBlank="1" showInputMessage="1" showErrorMessage="1" promptTitle="Asset Status" prompt="Please select value from list_x000a_Mandatory" sqref="M5:M9" xr:uid="{42D4E677-D22C-46B6-87B3-2837167F0FB5}">
      <formula1>nrAssetStatus</formula1>
    </dataValidation>
    <dataValidation type="list" allowBlank="1" showInputMessage="1" showErrorMessage="1" sqref="H5:H9" xr:uid="{6176C9FE-7B61-430B-9932-EE3F0E497A76}">
      <formula1>nrSideWithBoth</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2842dc4-9d59-425c-b9f2-14a72d8711ec">
      <Terms xmlns="http://schemas.microsoft.com/office/infopath/2007/PartnerControls"/>
    </lcf76f155ced4ddcb4097134ff3c332f>
    <TaxCatchAll xmlns="5f4ab60b-52d0-40f8-8fec-e087154e823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EBAFCB0A3BF440BBA70E5360910507" ma:contentTypeVersion="11" ma:contentTypeDescription="Create a new document." ma:contentTypeScope="" ma:versionID="1d49d5b32ca6c00ce2fc2e2e3c35fb8c">
  <xsd:schema xmlns:xsd="http://www.w3.org/2001/XMLSchema" xmlns:xs="http://www.w3.org/2001/XMLSchema" xmlns:p="http://schemas.microsoft.com/office/2006/metadata/properties" xmlns:ns2="62842dc4-9d59-425c-b9f2-14a72d8711ec" xmlns:ns3="5f4ab60b-52d0-40f8-8fec-e087154e823a" targetNamespace="http://schemas.microsoft.com/office/2006/metadata/properties" ma:root="true" ma:fieldsID="036f35fcf8ff9bb78a4d17094bbedda1" ns2:_="" ns3:_="">
    <xsd:import namespace="62842dc4-9d59-425c-b9f2-14a72d8711ec"/>
    <xsd:import namespace="5f4ab60b-52d0-40f8-8fec-e087154e82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42dc4-9d59-425c-b9f2-14a72d8711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6707c5b-9d08-45e0-ba6c-d47bae4a77d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4ab60b-52d0-40f8-8fec-e087154e82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c53ab9e-14b6-4257-bcdf-f1de535ce3b7}" ma:internalName="TaxCatchAll" ma:showField="CatchAllData" ma:web="5f4ab60b-52d0-40f8-8fec-e087154e82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96C123-B22C-4DDE-82EB-B2382AA609A7}">
  <ds:schemaRefs>
    <ds:schemaRef ds:uri="http://schemas.microsoft.com/sharepoint/v3/contenttype/forms"/>
  </ds:schemaRefs>
</ds:datastoreItem>
</file>

<file path=customXml/itemProps2.xml><?xml version="1.0" encoding="utf-8"?>
<ds:datastoreItem xmlns:ds="http://schemas.openxmlformats.org/officeDocument/2006/customXml" ds:itemID="{C0A12E53-EE95-43EB-AC81-74850C84DB7B}">
  <ds:schemaRefs>
    <ds:schemaRef ds:uri="http://schemas.microsoft.com/office/2006/metadata/properties"/>
    <ds:schemaRef ds:uri="http://schemas.microsoft.com/office/infopath/2007/PartnerControls"/>
    <ds:schemaRef ds:uri="62842dc4-9d59-425c-b9f2-14a72d8711ec"/>
    <ds:schemaRef ds:uri="5f4ab60b-52d0-40f8-8fec-e087154e823a"/>
  </ds:schemaRefs>
</ds:datastoreItem>
</file>

<file path=customXml/itemProps3.xml><?xml version="1.0" encoding="utf-8"?>
<ds:datastoreItem xmlns:ds="http://schemas.openxmlformats.org/officeDocument/2006/customXml" ds:itemID="{774EE2AB-3B5C-467E-B02B-C462D2BB42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42dc4-9d59-425c-b9f2-14a72d8711ec"/>
    <ds:schemaRef ds:uri="5f4ab60b-52d0-40f8-8fec-e087154e82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b52bdcd-9996-4ea8-a8db-ad2b36fc1cd2}" enabled="1" method="Standard" siteId="{45c97e4e-bd8d-4ddc-bd6e-2d62daa2a0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37</vt:i4>
      </vt:variant>
      <vt:variant>
        <vt:lpstr>Named Ranges</vt:lpstr>
      </vt:variant>
      <vt:variant>
        <vt:i4>342</vt:i4>
      </vt:variant>
    </vt:vector>
  </HeadingPairs>
  <TitlesOfParts>
    <vt:vector size="379" baseType="lpstr">
      <vt:lpstr>Notes</vt:lpstr>
      <vt:lpstr>ROAD NAMES</vt:lpstr>
      <vt:lpstr>lookups</vt:lpstr>
      <vt:lpstr>lookups_2</vt:lpstr>
      <vt:lpstr>Surfacing Layer</vt:lpstr>
      <vt:lpstr>Pavement Layer</vt:lpstr>
      <vt:lpstr>Subgrade Layer</vt:lpstr>
      <vt:lpstr>Stopping Place</vt:lpstr>
      <vt:lpstr>Road Hump</vt:lpstr>
      <vt:lpstr>Traffic Island</vt:lpstr>
      <vt:lpstr>Weigh Site</vt:lpstr>
      <vt:lpstr>Bridge</vt:lpstr>
      <vt:lpstr>Sign</vt:lpstr>
      <vt:lpstr>Electronic Sign</vt:lpstr>
      <vt:lpstr>Marking</vt:lpstr>
      <vt:lpstr>Pole Structure</vt:lpstr>
      <vt:lpstr>Outreach</vt:lpstr>
      <vt:lpstr>Gantry</vt:lpstr>
      <vt:lpstr>Traffic Signal</vt:lpstr>
      <vt:lpstr>Traffic Signal Aspect</vt:lpstr>
      <vt:lpstr>Traffic Signal Target Board</vt:lpstr>
      <vt:lpstr>Luminaire</vt:lpstr>
      <vt:lpstr>Pipe</vt:lpstr>
      <vt:lpstr>Channel</vt:lpstr>
      <vt:lpstr>Chamber</vt:lpstr>
      <vt:lpstr>Headwall</vt:lpstr>
      <vt:lpstr>Water Area</vt:lpstr>
      <vt:lpstr>Valve</vt:lpstr>
      <vt:lpstr>Water Structure</vt:lpstr>
      <vt:lpstr>Barrier</vt:lpstr>
      <vt:lpstr>Motorcycle Attachment</vt:lpstr>
      <vt:lpstr>Barrier Terminal</vt:lpstr>
      <vt:lpstr>Crash Cushion</vt:lpstr>
      <vt:lpstr>Pathway</vt:lpstr>
      <vt:lpstr>Kerb Crossing</vt:lpstr>
      <vt:lpstr>Retaining Wall</vt:lpstr>
      <vt:lpstr>temp1</vt:lpstr>
      <vt:lpstr>Notes</vt:lpstr>
      <vt:lpstr>NOTES.</vt:lpstr>
      <vt:lpstr>Bridge!nrAccessMethod</vt:lpstr>
      <vt:lpstr>nrAccessMethod</vt:lpstr>
      <vt:lpstr>Bridge!nrAction</vt:lpstr>
      <vt:lpstr>nrAction</vt:lpstr>
      <vt:lpstr>Bridge!nrAdditive</vt:lpstr>
      <vt:lpstr>nrAdditive</vt:lpstr>
      <vt:lpstr>Bridge!nrAdhesionAgent</vt:lpstr>
      <vt:lpstr>nrAdhesionAgent</vt:lpstr>
      <vt:lpstr>Bridge!nrAdjustReason</vt:lpstr>
      <vt:lpstr>nrAdjustReason</vt:lpstr>
      <vt:lpstr>Bridge!nrAspectColour</vt:lpstr>
      <vt:lpstr>nrAspectColour</vt:lpstr>
      <vt:lpstr>Bridge!nrAspectFunction</vt:lpstr>
      <vt:lpstr>nrAspectFunction</vt:lpstr>
      <vt:lpstr>Bridge!nrAspectMask</vt:lpstr>
      <vt:lpstr>nrAspectMask</vt:lpstr>
      <vt:lpstr>Bridge!nrAspectSize</vt:lpstr>
      <vt:lpstr>nrAspectSize</vt:lpstr>
      <vt:lpstr>Bridge!nrAssetOwnerOrganisation</vt:lpstr>
      <vt:lpstr>nrAssetOwnerOrganisation</vt:lpstr>
      <vt:lpstr>Bridge!nrAssetStatus</vt:lpstr>
      <vt:lpstr>nrAssetStatus</vt:lpstr>
      <vt:lpstr>Bridge!nrBackgroundColour</vt:lpstr>
      <vt:lpstr>nrBackgroundColour</vt:lpstr>
      <vt:lpstr>Bridge!nrBallastDriverLocation</vt:lpstr>
      <vt:lpstr>nrBallastDriverLocation</vt:lpstr>
      <vt:lpstr>Bridge!nrBarrierTerminalType</vt:lpstr>
      <vt:lpstr>nrBarrierTerminalType</vt:lpstr>
      <vt:lpstr>Bridge!nrBarrierType</vt:lpstr>
      <vt:lpstr>nrBarrierType</vt:lpstr>
      <vt:lpstr>Bridge!nrBarrierTypeFull</vt:lpstr>
      <vt:lpstr>nrBarrierTypeFull</vt:lpstr>
      <vt:lpstr>Bridge!nrBaseConnection</vt:lpstr>
      <vt:lpstr>nrBaseConnection</vt:lpstr>
      <vt:lpstr>Bridge!nrBaseMaterial</vt:lpstr>
      <vt:lpstr>nrBaseMaterial</vt:lpstr>
      <vt:lpstr>nrBeamType</vt:lpstr>
      <vt:lpstr>nrBearingType</vt:lpstr>
      <vt:lpstr>Bridge!nrBedSubstrate</vt:lpstr>
      <vt:lpstr>nrBedSubstrate</vt:lpstr>
      <vt:lpstr>Bridge!nrCarriedAtopFunction</vt:lpstr>
      <vt:lpstr>nrCarriedAtopFunction</vt:lpstr>
      <vt:lpstr>Bridge!nrCarriedAtopFunctionFull</vt:lpstr>
      <vt:lpstr>nrCarriedAtopFunctionFull</vt:lpstr>
      <vt:lpstr>Bridge!nrCBRType</vt:lpstr>
      <vt:lpstr>nrCBRType</vt:lpstr>
      <vt:lpstr>Bridge!nrChamberMaterial</vt:lpstr>
      <vt:lpstr>nrChamberMaterial</vt:lpstr>
      <vt:lpstr>Bridge!nrChamberType</vt:lpstr>
      <vt:lpstr>nrChamberType</vt:lpstr>
      <vt:lpstr>Bridge!nrChannelMaterial</vt:lpstr>
      <vt:lpstr>nrChannelMaterial</vt:lpstr>
      <vt:lpstr>Bridge!nrChannelType</vt:lpstr>
      <vt:lpstr>nrChannelType</vt:lpstr>
      <vt:lpstr>Bridge!nrChipGrade</vt:lpstr>
      <vt:lpstr>nrChipGrade</vt:lpstr>
      <vt:lpstr>Bridge!nrCoatingSystem</vt:lpstr>
      <vt:lpstr>nrCoatingSystem</vt:lpstr>
      <vt:lpstr>Bridge!nrCommunicationSystem</vt:lpstr>
      <vt:lpstr>nrCommunicationSystem</vt:lpstr>
      <vt:lpstr>Bridge!nrConnectionMode</vt:lpstr>
      <vt:lpstr>nrConnectionMode</vt:lpstr>
      <vt:lpstr>Bridge!nrConstructionMethod</vt:lpstr>
      <vt:lpstr>nrConstructionMethod</vt:lpstr>
      <vt:lpstr>Bridge!nrControlMethod</vt:lpstr>
      <vt:lpstr>nrControlMethod</vt:lpstr>
      <vt:lpstr>Bridge!nrCoverClass</vt:lpstr>
      <vt:lpstr>nrCoverClass</vt:lpstr>
      <vt:lpstr>Bridge!nrCoverMaterial</vt:lpstr>
      <vt:lpstr>nrCoverMaterial</vt:lpstr>
      <vt:lpstr>Bridge!nrCoverType</vt:lpstr>
      <vt:lpstr>nrCoverType</vt:lpstr>
      <vt:lpstr>Bridge!nrCrashCushionType</vt:lpstr>
      <vt:lpstr>nrCrashCushionType</vt:lpstr>
      <vt:lpstr>nrCrossedFunction</vt:lpstr>
      <vt:lpstr>Bridge!nrCulvertAlignment</vt:lpstr>
      <vt:lpstr>nrCulvertAlignment</vt:lpstr>
      <vt:lpstr>Bridge!nrCulvertSlope</vt:lpstr>
      <vt:lpstr>nrCulvertSlope</vt:lpstr>
      <vt:lpstr>nrCurvatureType</vt:lpstr>
      <vt:lpstr>Bridge!nrCutter</vt:lpstr>
      <vt:lpstr>nrCutter</vt:lpstr>
      <vt:lpstr>Bridge!nrCVSC</vt:lpstr>
      <vt:lpstr>nrCVSC</vt:lpstr>
      <vt:lpstr>nrDeckMaterial</vt:lpstr>
      <vt:lpstr>nrDeckWearingSurface</vt:lpstr>
      <vt:lpstr>Bridge!nrDesignLoading</vt:lpstr>
      <vt:lpstr>nrDesignLoading</vt:lpstr>
      <vt:lpstr>Bridge!nrDisplayType</vt:lpstr>
      <vt:lpstr>nrDisplayType</vt:lpstr>
      <vt:lpstr>Bridge!nrDrainageShape</vt:lpstr>
      <vt:lpstr>nrDrainageShape</vt:lpstr>
      <vt:lpstr>Bridge!nrDrainType</vt:lpstr>
      <vt:lpstr>nrDrainType</vt:lpstr>
      <vt:lpstr>Bridge!nrDurability</vt:lpstr>
      <vt:lpstr>nrDurability</vt:lpstr>
      <vt:lpstr>Bridge!nrEdgeMaterial</vt:lpstr>
      <vt:lpstr>nrEdgeMaterial</vt:lpstr>
      <vt:lpstr>nrExpansionJointType</vt:lpstr>
      <vt:lpstr>Bridge!nrFacilityType</vt:lpstr>
      <vt:lpstr>nrFacilityType</vt:lpstr>
      <vt:lpstr>Bridge!nrFoundationType</vt:lpstr>
      <vt:lpstr>nrFoundationType</vt:lpstr>
      <vt:lpstr>Bridge!nrFramed</vt:lpstr>
      <vt:lpstr>nrFramed</vt:lpstr>
      <vt:lpstr>Bridge!nrFunctionalSystem</vt:lpstr>
      <vt:lpstr>nrFunctionalSystem</vt:lpstr>
      <vt:lpstr>Bridge!nrGantryConstructionType</vt:lpstr>
      <vt:lpstr>nrGantryConstructionType</vt:lpstr>
      <vt:lpstr>Bridge!nrGantryMaterial</vt:lpstr>
      <vt:lpstr>nrGantryMaterial</vt:lpstr>
      <vt:lpstr>Bridge!nrGantryPrimaryFunction</vt:lpstr>
      <vt:lpstr>nrGantryPrimaryFunction</vt:lpstr>
      <vt:lpstr>Bridge!nrGantryShape</vt:lpstr>
      <vt:lpstr>nrGantryShape</vt:lpstr>
      <vt:lpstr>Bridge!nrGeotechChannelType</vt:lpstr>
      <vt:lpstr>nrGeotechChannelType</vt:lpstr>
      <vt:lpstr>Bridge!nrGrate</vt:lpstr>
      <vt:lpstr>nrGrate</vt:lpstr>
      <vt:lpstr>Bridge!nrGroundFixMethod</vt:lpstr>
      <vt:lpstr>nrGroundFixMethod</vt:lpstr>
      <vt:lpstr>Bridge!nrHeadwallMaterial</vt:lpstr>
      <vt:lpstr>nrHeadwallMaterial</vt:lpstr>
      <vt:lpstr>Bridge!nrICPGroup</vt:lpstr>
      <vt:lpstr>nrICPGroup</vt:lpstr>
      <vt:lpstr>Bridge!nrIndicatingDirection</vt:lpstr>
      <vt:lpstr>nrIndicatingDirection</vt:lpstr>
      <vt:lpstr>Bridge!nrJointType</vt:lpstr>
      <vt:lpstr>nrJointType</vt:lpstr>
      <vt:lpstr>Bridge!nrKerbCrossingType</vt:lpstr>
      <vt:lpstr>nrKerbCrossingType</vt:lpstr>
      <vt:lpstr>Bridge!nrKnownEstimate</vt:lpstr>
      <vt:lpstr>nrKnownEstimate</vt:lpstr>
      <vt:lpstr>Bridge!nrLandUse</vt:lpstr>
      <vt:lpstr>nrLandUse</vt:lpstr>
      <vt:lpstr>Bridge!nrLandUseAboveBelowWall</vt:lpstr>
      <vt:lpstr>nrLandUseAboveBelowWall</vt:lpstr>
      <vt:lpstr>Bridge!nrLaneLocation</vt:lpstr>
      <vt:lpstr>nrLaneLocation</vt:lpstr>
      <vt:lpstr>Bridge!nrLightSource</vt:lpstr>
      <vt:lpstr>nrLightSource</vt:lpstr>
      <vt:lpstr>Bridge!nrLightSourceType</vt:lpstr>
      <vt:lpstr>nrLightSourceType</vt:lpstr>
      <vt:lpstr>Bridge!nrLitterTrap</vt:lpstr>
      <vt:lpstr>nrLitterTrap</vt:lpstr>
      <vt:lpstr>Bridge!nrMaintainedGroundCover</vt:lpstr>
      <vt:lpstr>nrMaintainedGroundCover</vt:lpstr>
      <vt:lpstr>Bridge!nrMarkingColour</vt:lpstr>
      <vt:lpstr>nrMarkingColour</vt:lpstr>
      <vt:lpstr>Bridge!nrMarkingGroup</vt:lpstr>
      <vt:lpstr>nrMarkingGroup</vt:lpstr>
      <vt:lpstr>Bridge!nrMarkingMaterial</vt:lpstr>
      <vt:lpstr>nrMarkingMaterial</vt:lpstr>
      <vt:lpstr>Bridge!nrMarkingTreatment</vt:lpstr>
      <vt:lpstr>nrMarkingTreatment</vt:lpstr>
      <vt:lpstr>Bridge!nrMarkingType</vt:lpstr>
      <vt:lpstr>nrMarkingType</vt:lpstr>
      <vt:lpstr>Bridge!nrMarkingTypeFull</vt:lpstr>
      <vt:lpstr>nrMarkingTypeFull</vt:lpstr>
      <vt:lpstr>Bridge!nrMaterialSource</vt:lpstr>
      <vt:lpstr>nrMaterialSource</vt:lpstr>
      <vt:lpstr>Bridge!nrMaterialSubset</vt:lpstr>
      <vt:lpstr>nrMaterialSubset</vt:lpstr>
      <vt:lpstr>Bridge!nrMechanicallyStabilisedEarthMaterial</vt:lpstr>
      <vt:lpstr>nrMechanicallyStabilisedEarthMaterial</vt:lpstr>
      <vt:lpstr>Bridge!nrMEPAssetType</vt:lpstr>
      <vt:lpstr>nrMEPAssetType</vt:lpstr>
      <vt:lpstr>Bridge!nrMixDesignationNumber</vt:lpstr>
      <vt:lpstr>nrMixDesignationNumber</vt:lpstr>
      <vt:lpstr>Bridge!nrMotorCycleAttachment</vt:lpstr>
      <vt:lpstr>nrMotorCycleAttachment</vt:lpstr>
      <vt:lpstr>Bridge!nrMSEMaterial</vt:lpstr>
      <vt:lpstr>nrMSEMaterial</vt:lpstr>
      <vt:lpstr>Bridge!nrNonTCDSignType</vt:lpstr>
      <vt:lpstr>nrNonTCDSignType</vt:lpstr>
      <vt:lpstr>Bridge!nrNormalState</vt:lpstr>
      <vt:lpstr>nrNormalState</vt:lpstr>
      <vt:lpstr>Bridge!nrOutreachType</vt:lpstr>
      <vt:lpstr>nrOutreachType</vt:lpstr>
      <vt:lpstr>Bridge!nrPanelMaterial</vt:lpstr>
      <vt:lpstr>nrPanelMaterial</vt:lpstr>
      <vt:lpstr>Bridge!nrPathwayBasecourseMaterial</vt:lpstr>
      <vt:lpstr>nrPathwayBasecourseMaterial</vt:lpstr>
      <vt:lpstr>Bridge!nrPathwayPosition</vt:lpstr>
      <vt:lpstr>nrPathwayPosition</vt:lpstr>
      <vt:lpstr>Bridge!nrPathwayPurpose</vt:lpstr>
      <vt:lpstr>nrPathwayPurpose</vt:lpstr>
      <vt:lpstr>Bridge!nrPathwaySurfaceMaterial</vt:lpstr>
      <vt:lpstr>nrPathwaySurfaceMaterial</vt:lpstr>
      <vt:lpstr>Bridge!nrPathwaySurfaceMaterialFull</vt:lpstr>
      <vt:lpstr>nrPathwaySurfaceMaterialFull</vt:lpstr>
      <vt:lpstr>Bridge!nrPavementDesignSpec</vt:lpstr>
      <vt:lpstr>nrPavementDesignSpec</vt:lpstr>
      <vt:lpstr>Bridge!nrPavementSource</vt:lpstr>
      <vt:lpstr>nrPavementSource</vt:lpstr>
      <vt:lpstr>nrPierType</vt:lpstr>
      <vt:lpstr>Bridge!nrPileMaterial</vt:lpstr>
      <vt:lpstr>nrPileMaterial</vt:lpstr>
      <vt:lpstr>Bridge!nrPipeAboveUnderGround</vt:lpstr>
      <vt:lpstr>nrPipeAboveUnderGround</vt:lpstr>
      <vt:lpstr>Bridge!nrPipeClass</vt:lpstr>
      <vt:lpstr>nrPipeClass</vt:lpstr>
      <vt:lpstr>Bridge!nrPipeFlowType</vt:lpstr>
      <vt:lpstr>nrPipeFlowType</vt:lpstr>
      <vt:lpstr>Bridge!nrPipeMaterial</vt:lpstr>
      <vt:lpstr>nrPipeMaterial</vt:lpstr>
      <vt:lpstr>Bridge!nrPipeShape</vt:lpstr>
      <vt:lpstr>nrPipeShape</vt:lpstr>
      <vt:lpstr>Bridge!nrPipeType</vt:lpstr>
      <vt:lpstr>nrPipeType</vt:lpstr>
      <vt:lpstr>Bridge!nrPlacement</vt:lpstr>
      <vt:lpstr>nrPlacement</vt:lpstr>
      <vt:lpstr>Bridge!nrPlacementFull</vt:lpstr>
      <vt:lpstr>nrPlacementFull</vt:lpstr>
      <vt:lpstr>Bridge!nrPolePrimaryFunction</vt:lpstr>
      <vt:lpstr>nrPolePrimaryFunction</vt:lpstr>
      <vt:lpstr>Bridge!nrPoleType</vt:lpstr>
      <vt:lpstr>nrPoleType</vt:lpstr>
      <vt:lpstr>Bridge!nrPolymer</vt:lpstr>
      <vt:lpstr>nrPolymer</vt:lpstr>
      <vt:lpstr>Bridge!nrPowerRequirements</vt:lpstr>
      <vt:lpstr>nrPowerRequirements</vt:lpstr>
      <vt:lpstr>Bridge!nrPowerSupplyLocation</vt:lpstr>
      <vt:lpstr>nrPowerSupplyLocation</vt:lpstr>
      <vt:lpstr>Bridge!nrPrimaryBarrierPostMaterial</vt:lpstr>
      <vt:lpstr>nrPrimaryBarrierPostMaterial</vt:lpstr>
      <vt:lpstr>Bridge!nrPrimaryBarrierRailMaterial</vt:lpstr>
      <vt:lpstr>nrPrimaryBarrierRailMaterial</vt:lpstr>
      <vt:lpstr>Bridge!nrPrimaryMaterial</vt:lpstr>
      <vt:lpstr>nrPrimaryMaterial</vt:lpstr>
      <vt:lpstr>Bridge!nrPrimaryMaterialPavement</vt:lpstr>
      <vt:lpstr>nrPrimaryMaterialPavement</vt:lpstr>
      <vt:lpstr>Bridge!nrRailingMake</vt:lpstr>
      <vt:lpstr>nrRailingMake</vt:lpstr>
      <vt:lpstr>Bridge!nrRailingStyle</vt:lpstr>
      <vt:lpstr>nrRailingStyle</vt:lpstr>
      <vt:lpstr>Bridge!nrRailingStyleFull</vt:lpstr>
      <vt:lpstr>nrRailingStyleFull</vt:lpstr>
      <vt:lpstr>Bridge!nrReceptorType</vt:lpstr>
      <vt:lpstr>nrReceptorType</vt:lpstr>
      <vt:lpstr>Bridge!nrRemovalReason</vt:lpstr>
      <vt:lpstr>nrRemovalReason</vt:lpstr>
      <vt:lpstr>Bridge!nrReplacementReason</vt:lpstr>
      <vt:lpstr>nrReplacementReason</vt:lpstr>
      <vt:lpstr>Bridge!nrReplacementStatus</vt:lpstr>
      <vt:lpstr>nrReplacementStatus</vt:lpstr>
      <vt:lpstr>Bridge!nrResealReason</vt:lpstr>
      <vt:lpstr>nrResealReason</vt:lpstr>
      <vt:lpstr>Bridge!nrRetainingWallSubType</vt:lpstr>
      <vt:lpstr>nrRetainingWallSubType</vt:lpstr>
      <vt:lpstr>Bridge!nrRetainingWallType</vt:lpstr>
      <vt:lpstr>nrRetainingWallType</vt:lpstr>
      <vt:lpstr>Bridge!nrRetainingwallTypeCategory</vt:lpstr>
      <vt:lpstr>nrRetainingwallTypeCategory</vt:lpstr>
      <vt:lpstr>Bridge!nrRetainingwallTypeSubCategory</vt:lpstr>
      <vt:lpstr>nrRetainingwallTypeSubCategory</vt:lpstr>
      <vt:lpstr>Bridge!nrRoadChannelType</vt:lpstr>
      <vt:lpstr>nrRoadChannelType</vt:lpstr>
      <vt:lpstr>Bridge!nrRoads</vt:lpstr>
      <vt:lpstr>nrRoads</vt:lpstr>
      <vt:lpstr>Bridge!nrSideWithBoth</vt:lpstr>
      <vt:lpstr>nrSideWithBoth</vt:lpstr>
      <vt:lpstr>Bridge!nrSignClass</vt:lpstr>
      <vt:lpstr>nrSignClass</vt:lpstr>
      <vt:lpstr>Bridge!nrSignColour</vt:lpstr>
      <vt:lpstr>nrSignColour</vt:lpstr>
      <vt:lpstr>Bridge!nrSignMaterial</vt:lpstr>
      <vt:lpstr>nrSignMaterial</vt:lpstr>
      <vt:lpstr>Bridge!nrSignType</vt:lpstr>
      <vt:lpstr>nrSignType</vt:lpstr>
      <vt:lpstr>Bridge!nrSlurryType</vt:lpstr>
      <vt:lpstr>nrSlurryType</vt:lpstr>
      <vt:lpstr>nrSSCrossSection</vt:lpstr>
      <vt:lpstr>nrSSLongSection</vt:lpstr>
      <vt:lpstr>nrSSMaterial</vt:lpstr>
      <vt:lpstr>Bridge!nrStabilisingAgent</vt:lpstr>
      <vt:lpstr>nrStabilisingAgent</vt:lpstr>
      <vt:lpstr>Bridge!nrStoppingPlaceType</vt:lpstr>
      <vt:lpstr>nrStoppingPlaceType</vt:lpstr>
      <vt:lpstr>Bridge!nrStormWaterPurpose</vt:lpstr>
      <vt:lpstr>nrStormWaterPurpose</vt:lpstr>
      <vt:lpstr>Bridge!nrSubOrganisation</vt:lpstr>
      <vt:lpstr>nrSubOrganisation</vt:lpstr>
      <vt:lpstr>Bridge!nrSurfaceBinder</vt:lpstr>
      <vt:lpstr>nrSurfaceBinder</vt:lpstr>
      <vt:lpstr>Bridge!nrSurfaceFunction</vt:lpstr>
      <vt:lpstr>nrSurfaceFunction</vt:lpstr>
      <vt:lpstr>Bridge!nrSurfaceMaterial</vt:lpstr>
      <vt:lpstr>nrSurfaceMaterial</vt:lpstr>
      <vt:lpstr>Bridge!nrSurfaceMaterialFull</vt:lpstr>
      <vt:lpstr>nrSurfaceMaterialFull</vt:lpstr>
      <vt:lpstr>Bridge!nrSurfaceSpecification</vt:lpstr>
      <vt:lpstr>nrSurfaceSpecification</vt:lpstr>
      <vt:lpstr>Bridge!nrTargetBoardMaterial</vt:lpstr>
      <vt:lpstr>nrTargetBoardMaterial</vt:lpstr>
      <vt:lpstr>nrTCDSignClass</vt:lpstr>
      <vt:lpstr>Bridge!nrTCDSignSubClass</vt:lpstr>
      <vt:lpstr>nrTCDSignSubClass</vt:lpstr>
      <vt:lpstr>Bridge!nrTCDSignType</vt:lpstr>
      <vt:lpstr>nrTCDSignType</vt:lpstr>
      <vt:lpstr>Bridge!nrTrafficIslandShape</vt:lpstr>
      <vt:lpstr>nrTrafficIslandShape</vt:lpstr>
      <vt:lpstr>Bridge!nrTrafficIslandType</vt:lpstr>
      <vt:lpstr>nrTrafficIslandType</vt:lpstr>
      <vt:lpstr>Bridge!nrTrafficSignalDesignation</vt:lpstr>
      <vt:lpstr>nrTrafficSignalDesignation</vt:lpstr>
      <vt:lpstr>Bridge!nrTrafficSignalDisplayType</vt:lpstr>
      <vt:lpstr>nrTrafficSignalDisplayType</vt:lpstr>
      <vt:lpstr>Bridge!nrTrueFalse</vt:lpstr>
      <vt:lpstr>nrTrueFalse</vt:lpstr>
      <vt:lpstr>Bridge!nrValveMaterial</vt:lpstr>
      <vt:lpstr>nrValveMaterial</vt:lpstr>
      <vt:lpstr>Bridge!nrValvePurpose</vt:lpstr>
      <vt:lpstr>nrValvePurpose</vt:lpstr>
      <vt:lpstr>Bridge!nrValveType</vt:lpstr>
      <vt:lpstr>nrValveType</vt:lpstr>
      <vt:lpstr>Bridge!nrVisorType</vt:lpstr>
      <vt:lpstr>nrVisorType</vt:lpstr>
      <vt:lpstr>Bridge!nrWallAccessMethod</vt:lpstr>
      <vt:lpstr>nrWallAccessMethod</vt:lpstr>
      <vt:lpstr>Bridge!nrWaterAreaType</vt:lpstr>
      <vt:lpstr>nrWaterAreaType</vt:lpstr>
      <vt:lpstr>Bridge!nrWaterStructureMaterial</vt:lpstr>
      <vt:lpstr>nrWaterStructureMaterial</vt:lpstr>
      <vt:lpstr>Bridge!nrWaterStructureType</vt:lpstr>
      <vt:lpstr>nrWaterStructureType</vt:lpstr>
      <vt:lpstr>Bridge!nrWeighSiteType</vt:lpstr>
      <vt:lpstr>nrWeighSiteType</vt:lpstr>
      <vt:lpstr>Bridge!nrWorkOrigin</vt:lpstr>
      <vt:lpstr>nrWorkOrigin</vt:lpstr>
      <vt:lpstr>Bridge!nrWorkOriginID</vt:lpstr>
      <vt:lpstr>nrWorkOriginID</vt:lpstr>
      <vt:lpstr>Bridge!nrYesNo</vt:lpstr>
      <vt:lpstr>nrYesNo</vt:lpstr>
      <vt:lpstr>Bridge!nrYesNoUnknown</vt:lpstr>
      <vt:lpstr>nrYesNoUnknown</vt:lpstr>
      <vt:lpstr>Bridge!roadnames</vt:lpstr>
      <vt:lpstr>roadnames</vt:lpstr>
      <vt:lpstr>Bridge!TCD_Sign_Class</vt:lpstr>
      <vt:lpstr>TCD_Sign_Class</vt:lpstr>
    </vt:vector>
  </TitlesOfParts>
  <Manager/>
  <Company>Transit New Zealand Wanganui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RAMM format 4.1</dc:title>
  <dc:subject>Electronic Inventory Format and data transfer.</dc:subject>
  <dc:creator>Rhys Duncan</dc:creator>
  <cp:keywords/>
  <dc:description>Refer to sheet "Notes" for detail.</dc:description>
  <cp:lastModifiedBy>Sharma, Binaya</cp:lastModifiedBy>
  <cp:revision/>
  <dcterms:created xsi:type="dcterms:W3CDTF">2000-09-15T00:33:38Z</dcterms:created>
  <dcterms:modified xsi:type="dcterms:W3CDTF">2026-07-27T02:39:03Z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0x010100C4EBAFCB0A3BF440BBA70E5360910507</vt:lpwstr>
  </property>
  <property fmtid="{D5CDD505-2E9C-101B-9397-08002B2CF9AE}" pid="3" name="MediaServiceImageTags">
    <vt:lpwstr/>
  </property>
</Properties>
</file>